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hidePivotFieldList="1" defaultThemeVersion="124226"/>
  <bookViews>
    <workbookView xWindow="240" yWindow="135" windowWidth="20115" windowHeight="7935" activeTab="1"/>
  </bookViews>
  <sheets>
    <sheet name="Chart1" sheetId="4" r:id="rId1"/>
    <sheet name="منتج واحد" sheetId="1" r:id="rId2"/>
    <sheet name="تنوع منتجات" sheetId="2" r:id="rId3"/>
  </sheets>
  <calcPr calcId="145621"/>
</workbook>
</file>

<file path=xl/calcChain.xml><?xml version="1.0" encoding="utf-8"?>
<calcChain xmlns="http://schemas.openxmlformats.org/spreadsheetml/2006/main">
  <c r="D15" i="2" l="1"/>
  <c r="E15" i="2"/>
  <c r="F15" i="2"/>
  <c r="G15" i="2"/>
  <c r="H15" i="2"/>
  <c r="I15" i="2"/>
  <c r="C15" i="2"/>
  <c r="I14" i="2"/>
  <c r="C14" i="2"/>
  <c r="D14" i="2"/>
  <c r="E14" i="2"/>
  <c r="F14" i="2"/>
  <c r="G14" i="2"/>
  <c r="H14" i="2"/>
  <c r="B14" i="2"/>
  <c r="C11" i="2"/>
  <c r="B15" i="2" s="1"/>
  <c r="B11" i="2"/>
  <c r="D8" i="2"/>
  <c r="D7" i="2"/>
  <c r="D9" i="2"/>
  <c r="D10" i="2"/>
  <c r="B6" i="1"/>
  <c r="B7" i="1" s="1"/>
  <c r="B8" i="1" s="1"/>
  <c r="C15" i="1"/>
  <c r="D15" i="1"/>
  <c r="E15" i="1"/>
  <c r="F15" i="1"/>
  <c r="G15" i="1"/>
  <c r="H15" i="1"/>
  <c r="I15" i="1"/>
  <c r="B15" i="1"/>
  <c r="C13" i="1"/>
  <c r="D13" i="1"/>
  <c r="E13" i="1"/>
  <c r="F13" i="1"/>
  <c r="G13" i="1"/>
  <c r="H13" i="1"/>
  <c r="I13" i="1"/>
  <c r="B13" i="1"/>
  <c r="C12" i="1"/>
  <c r="D12" i="1"/>
  <c r="D14" i="1" s="1"/>
  <c r="E12" i="1"/>
  <c r="E14" i="1" s="1"/>
  <c r="F12" i="1"/>
  <c r="F14" i="1" s="1"/>
  <c r="G12" i="1"/>
  <c r="H12" i="1"/>
  <c r="H14" i="1" s="1"/>
  <c r="I12" i="1"/>
  <c r="I14" i="1" s="1"/>
  <c r="B12" i="1"/>
  <c r="B14" i="1" s="1"/>
  <c r="D11" i="2" l="1"/>
  <c r="G14" i="1"/>
  <c r="B9" i="1"/>
  <c r="C14" i="1"/>
  <c r="B16" i="1"/>
  <c r="F16" i="1"/>
  <c r="I16" i="1"/>
  <c r="E16" i="1"/>
  <c r="H16" i="1"/>
  <c r="D16" i="1"/>
  <c r="G16" i="1"/>
  <c r="C16" i="1"/>
  <c r="H11" i="2" l="1"/>
  <c r="F11" i="2"/>
  <c r="F7" i="2" l="1"/>
  <c r="G7" i="2" s="1"/>
  <c r="H7" i="2"/>
  <c r="H8" i="2"/>
  <c r="H9" i="2"/>
  <c r="H10" i="2"/>
  <c r="F10" i="2"/>
  <c r="G10" i="2" s="1"/>
  <c r="F8" i="2"/>
  <c r="G8" i="2" s="1"/>
  <c r="F9" i="2"/>
  <c r="G9" i="2" s="1"/>
  <c r="G11" i="2" l="1"/>
</calcChain>
</file>

<file path=xl/comments1.xml><?xml version="1.0" encoding="utf-8"?>
<comments xmlns="http://schemas.openxmlformats.org/spreadsheetml/2006/main">
  <authors>
    <author>School</author>
  </authors>
  <commentList>
    <comment ref="A6" authorId="0">
      <text>
        <r>
          <rPr>
            <b/>
            <sz val="9"/>
            <color indexed="81"/>
            <rFont val="Tahoma"/>
            <family val="2"/>
          </rPr>
          <t xml:space="preserve">
هامش المساهمة للوحدة
 = 
سعر البيع  -   ت. م.
</t>
        </r>
      </text>
    </comment>
    <comment ref="A7" authorId="0">
      <text>
        <r>
          <rPr>
            <b/>
            <sz val="9"/>
            <color indexed="81"/>
            <rFont val="Tahoma"/>
            <family val="2"/>
          </rPr>
          <t>نقطة التعادل بالوحدات 
=
 ت. ث.    ÷    هامش المساهمة</t>
        </r>
      </text>
    </comment>
    <comment ref="A8" authorId="0">
      <text>
        <r>
          <rPr>
            <b/>
            <sz val="9"/>
            <color indexed="81"/>
            <rFont val="Tahoma"/>
            <family val="2"/>
          </rPr>
          <t xml:space="preserve">نقطة التعادل بالريالات
=
 نقطة التعادل بالوحدات  *  سعر البيع
</t>
        </r>
      </text>
    </comment>
    <comment ref="A9" authorId="0">
      <text>
        <r>
          <rPr>
            <b/>
            <sz val="9"/>
            <color indexed="81"/>
            <rFont val="Tahoma"/>
            <family val="2"/>
          </rPr>
          <t xml:space="preserve">
                                              (الربح + ت. ث.)
  حجم النشاط المستهدف =   ______________
                                            هامش المساهمة
</t>
        </r>
      </text>
    </comment>
    <comment ref="A13" authorId="0">
      <text>
        <r>
          <rPr>
            <b/>
            <sz val="9"/>
            <color indexed="81"/>
            <rFont val="Tahoma"/>
            <family val="2"/>
          </rPr>
          <t xml:space="preserve">
التكاليف المتغيرة
 = 
مستوى النشاط   *   ت. م. للوحدة</t>
        </r>
      </text>
    </comment>
    <comment ref="A15" authorId="0">
      <text>
        <r>
          <rPr>
            <b/>
            <sz val="9"/>
            <color indexed="81"/>
            <rFont val="Tahoma"/>
            <family val="2"/>
          </rPr>
          <t xml:space="preserve">
اجمالي الإيراد
 =
 سعر البيع   *   مستوى النشاط</t>
        </r>
      </text>
    </comment>
    <comment ref="A16" authorId="0">
      <text>
        <r>
          <rPr>
            <b/>
            <sz val="9"/>
            <color indexed="81"/>
            <rFont val="Tahoma"/>
            <family val="2"/>
          </rPr>
          <t xml:space="preserve">الربح (خسارة)
=
الايراد  -  اجمالي التكاليف (ت)
</t>
        </r>
      </text>
    </comment>
  </commentList>
</comments>
</file>

<file path=xl/comments2.xml><?xml version="1.0" encoding="utf-8"?>
<comments xmlns="http://schemas.openxmlformats.org/spreadsheetml/2006/main">
  <authors>
    <author>School</author>
  </authors>
  <commentList>
    <comment ref="D6" authorId="0">
      <text>
        <r>
          <rPr>
            <b/>
            <sz val="9"/>
            <color indexed="81"/>
            <rFont val="Tahoma"/>
            <family val="2"/>
          </rPr>
          <t>سعر البيع - ت. م</t>
        </r>
      </text>
    </comment>
    <comment ref="F6" authorId="0">
      <text>
        <r>
          <rPr>
            <b/>
            <sz val="9"/>
            <color indexed="81"/>
            <rFont val="Tahoma"/>
            <family val="2"/>
          </rPr>
          <t xml:space="preserve">
 نقطة التعادل بالوحدات =    نسبة تشكيلة المنتج * متوسط هامش المساهمة </t>
        </r>
      </text>
    </comment>
    <comment ref="G6" authorId="0">
      <text>
        <r>
          <rPr>
            <b/>
            <sz val="9"/>
            <color indexed="81"/>
            <rFont val="Tahoma"/>
            <family val="2"/>
          </rPr>
          <t xml:space="preserve">نقطة التعادل بالريال = نقطة التعادل بالوحدات * سعر البيع </t>
        </r>
      </text>
    </comment>
    <comment ref="H6" authorId="0">
      <text>
        <r>
          <rPr>
            <b/>
            <sz val="9"/>
            <color indexed="81"/>
            <rFont val="Tahoma"/>
            <family val="2"/>
          </rPr>
          <t>حجم النشاط للمنتج
= 
حجم النشاط الاجمالي * نسبة تشكيلة المنتج</t>
        </r>
      </text>
    </comment>
    <comment ref="B11" authorId="0">
      <text>
        <r>
          <rPr>
            <b/>
            <sz val="9"/>
            <color indexed="81"/>
            <rFont val="Tahoma"/>
            <family val="2"/>
          </rPr>
          <t>متوسط سعر البيع  =   مجموع (سعر بيع المنتج س × نسبة تشكيلة المنتج)</t>
        </r>
      </text>
    </comment>
    <comment ref="C11" authorId="0">
      <text>
        <r>
          <rPr>
            <b/>
            <sz val="9"/>
            <color indexed="81"/>
            <rFont val="Tahoma"/>
            <family val="2"/>
          </rPr>
          <t>متوسط تكاليف المتغيرة  =   مجموع (التكلفة المتغيره للمنتج س × نسبة تشكيلة المنتج)</t>
        </r>
      </text>
    </comment>
    <comment ref="D11" authorId="0">
      <text>
        <r>
          <rPr>
            <b/>
            <sz val="9"/>
            <color indexed="81"/>
            <rFont val="Tahoma"/>
            <family val="2"/>
          </rPr>
          <t>متوسط هامش المساهمة  =   مجموع (هامش المساهمة للمنتج س × نسبة تشكيلة المنتج)
                                                           أو
متوسط هامش المساهمة = متوسط سعر البيع  - متوسط ت. م.</t>
        </r>
      </text>
    </comment>
    <comment ref="F11" authorId="0">
      <text>
        <r>
          <rPr>
            <b/>
            <sz val="9"/>
            <color indexed="81"/>
            <rFont val="Tahoma"/>
            <family val="2"/>
          </rPr>
          <t xml:space="preserve">
اجمالي نقطة التعادل بالوحدات =          التكاليف الثابته 
                                                  -----------------------------
                                                   متوسط هامش المساهمة </t>
        </r>
      </text>
    </comment>
    <comment ref="H11" authorId="0">
      <text>
        <r>
          <rPr>
            <b/>
            <sz val="9"/>
            <color indexed="81"/>
            <rFont val="Tahoma"/>
            <family val="2"/>
          </rPr>
          <t>حجم النشاط =       (ت. ث. + الارباح)
                       ------------------------------
                        متوسط هامش المساهمة</t>
        </r>
      </text>
    </comment>
  </commentList>
</comments>
</file>

<file path=xl/sharedStrings.xml><?xml version="1.0" encoding="utf-8"?>
<sst xmlns="http://schemas.openxmlformats.org/spreadsheetml/2006/main" count="37" uniqueCount="34">
  <si>
    <t>نموذج تحليل العلاقة بين الحجم والتكلفة والربح</t>
  </si>
  <si>
    <t>سعر بيع القارورة</t>
  </si>
  <si>
    <t>الربح المستهدف</t>
  </si>
  <si>
    <t>مستوى النشاط</t>
  </si>
  <si>
    <t>التكاليف المتغيرة</t>
  </si>
  <si>
    <t xml:space="preserve"> </t>
  </si>
  <si>
    <t>التكلفة المتغيرة للوحدة (ت. م. للوحدة)</t>
  </si>
  <si>
    <t>التكاليف الثابتة (ت. ث.)</t>
  </si>
  <si>
    <t>الربح (خسارة)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</si>
  <si>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</si>
  <si>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نموذج تحليل التعادل في حالة تعدد المنتجات</t>
  </si>
  <si>
    <t>الارباح المستهدفة</t>
  </si>
  <si>
    <t>ت. ث.</t>
  </si>
  <si>
    <t>المنتجات</t>
  </si>
  <si>
    <t>سعر البيع</t>
  </si>
  <si>
    <t>ت. م.</t>
  </si>
  <si>
    <t>هامش المساهمة</t>
  </si>
  <si>
    <t>تشكيلة المنتجات</t>
  </si>
  <si>
    <t>حليب 2 لتر</t>
  </si>
  <si>
    <t>لبن 2 لتر</t>
  </si>
  <si>
    <t>زبادي 300 جم</t>
  </si>
  <si>
    <t>قشدة 400 جم</t>
  </si>
  <si>
    <t>المتوسط</t>
  </si>
  <si>
    <t>التعادل بالوحدات</t>
  </si>
  <si>
    <t>التعادل بالريالات</t>
  </si>
  <si>
    <t xml:space="preserve">حجم النشاط المستهدف </t>
  </si>
  <si>
    <t>نقطة التعادل بالريالات</t>
  </si>
  <si>
    <t xml:space="preserve">نقطة التعادل بالوحدات </t>
  </si>
  <si>
    <t xml:space="preserve">هامش المساهمة للوحدة </t>
  </si>
  <si>
    <t xml:space="preserve">التكاليف المتغيرة </t>
  </si>
  <si>
    <t>اجمالي التكاليف (ت)</t>
  </si>
  <si>
    <t xml:space="preserve">اجمالي الايراد </t>
  </si>
  <si>
    <t>الإجمالي</t>
  </si>
  <si>
    <t>حجم النشاط المستهدف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</si>
</sst>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ر.س.‏&quot;\ * #,##0.00_-;_-&quot;ر.س.‏&quot;\ * #,##0.00\-;_-&quot;ر.س.‏&quot;\ * &quot;-&quot;??_-;_-@_-"/>
    <numFmt numFmtId="43" formatCode="_-* #,##0.00_-;_-* #,##0.00\-;_-* &quot;-&quot;??_-;_-@_-"/>
  </numFmts>
  <fonts count="11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b/>
      <sz val="18"/>
      <color theme="3"/>
      <name val="Cambria"/>
      <family val="2"/>
      <charset val="178"/>
      <scheme val="major"/>
    </font>
    <font>
      <sz val="11"/>
      <color rgb="FF006100"/>
      <name val="Calibri"/>
      <family val="2"/>
      <charset val="178"/>
      <scheme val="minor"/>
    </font>
    <font>
      <sz val="11"/>
      <color rgb="FF9C6500"/>
      <name val="Calibri"/>
      <family val="2"/>
      <charset val="178"/>
      <scheme val="minor"/>
    </font>
    <font>
      <b/>
      <sz val="11"/>
      <color theme="0"/>
      <name val="Calibri"/>
      <family val="2"/>
      <charset val="178"/>
      <scheme val="minor"/>
    </font>
    <font>
      <b/>
      <sz val="11"/>
      <color theme="1"/>
      <name val="Calibri"/>
      <family val="2"/>
      <charset val="178"/>
      <scheme val="minor"/>
    </font>
    <font>
      <sz val="11"/>
      <color theme="0"/>
      <name val="Calibri"/>
      <family val="2"/>
      <charset val="178"/>
      <scheme val="minor"/>
    </font>
    <font>
      <b/>
      <sz val="11"/>
      <color theme="0"/>
      <name val="Calibri"/>
      <family val="2"/>
      <scheme val="minor"/>
    </font>
    <font>
      <b/>
      <sz val="9"/>
      <color indexed="81"/>
      <name val="Tahoma"/>
      <family val="2"/>
    </font>
    <font>
      <b/>
      <sz val="18"/>
      <color theme="1" tint="0.14999847407452621"/>
      <name val="Cambria"/>
      <family val="2"/>
      <charset val="178"/>
      <scheme val="major"/>
    </font>
  </fonts>
  <fills count="1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</fills>
  <borders count="18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6" tint="0.39997558519241921"/>
      </left>
      <right/>
      <top style="double">
        <color theme="6"/>
      </top>
      <bottom style="thin">
        <color theme="6" tint="0.39997558519241921"/>
      </bottom>
      <diagonal/>
    </border>
    <border>
      <left/>
      <right/>
      <top style="double">
        <color theme="6"/>
      </top>
      <bottom style="thin">
        <color theme="6" tint="0.39997558519241921"/>
      </bottom>
      <diagonal/>
    </border>
    <border>
      <left/>
      <right style="thin">
        <color theme="6" tint="0.39997558519241921"/>
      </right>
      <top style="double">
        <color theme="6"/>
      </top>
      <bottom style="thin">
        <color theme="6" tint="0.39997558519241921"/>
      </bottom>
      <diagonal/>
    </border>
    <border>
      <left style="thin">
        <color theme="6" tint="0.39997558519241921"/>
      </left>
      <right/>
      <top style="thin">
        <color theme="6" tint="0.39997558519241921"/>
      </top>
      <bottom/>
      <diagonal/>
    </border>
    <border>
      <left/>
      <right/>
      <top style="thin">
        <color theme="6" tint="0.39997558519241921"/>
      </top>
      <bottom/>
      <diagonal/>
    </border>
    <border>
      <left/>
      <right style="thin">
        <color theme="6" tint="0.39997558519241921"/>
      </right>
      <top style="thin">
        <color theme="6" tint="0.39997558519241921"/>
      </top>
      <bottom/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4" fillId="3" borderId="0" applyNumberFormat="0" applyBorder="0" applyAlignment="0" applyProtection="0"/>
    <xf numFmtId="0" fontId="5" fillId="4" borderId="1" applyNumberFormat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1" fillId="7" borderId="0" applyNumberFormat="0" applyBorder="0" applyAlignment="0" applyProtection="0"/>
  </cellStyleXfs>
  <cellXfs count="48">
    <xf numFmtId="0" fontId="0" fillId="0" borderId="0" xfId="0"/>
    <xf numFmtId="0" fontId="5" fillId="4" borderId="1" xfId="6"/>
    <xf numFmtId="0" fontId="8" fillId="5" borderId="2" xfId="7" applyFont="1" applyBorder="1"/>
    <xf numFmtId="44" fontId="0" fillId="0" borderId="2" xfId="2" applyFont="1" applyBorder="1"/>
    <xf numFmtId="44" fontId="4" fillId="3" borderId="2" xfId="5" applyNumberFormat="1" applyBorder="1"/>
    <xf numFmtId="0" fontId="8" fillId="5" borderId="10" xfId="7" applyFont="1" applyBorder="1"/>
    <xf numFmtId="0" fontId="8" fillId="5" borderId="11" xfId="7" applyFont="1" applyBorder="1"/>
    <xf numFmtId="0" fontId="0" fillId="0" borderId="2" xfId="0" applyBorder="1"/>
    <xf numFmtId="44" fontId="5" fillId="4" borderId="1" xfId="6" applyNumberFormat="1"/>
    <xf numFmtId="2" fontId="3" fillId="2" borderId="8" xfId="1" applyNumberFormat="1" applyFont="1" applyFill="1" applyBorder="1" applyAlignment="1">
      <alignment readingOrder="2"/>
    </xf>
    <xf numFmtId="2" fontId="3" fillId="2" borderId="9" xfId="1" applyNumberFormat="1" applyFont="1" applyFill="1" applyBorder="1" applyAlignment="1">
      <alignment readingOrder="2"/>
    </xf>
    <xf numFmtId="2" fontId="3" fillId="2" borderId="10" xfId="1" applyNumberFormat="1" applyFont="1" applyFill="1" applyBorder="1" applyAlignment="1">
      <alignment readingOrder="2"/>
    </xf>
    <xf numFmtId="2" fontId="4" fillId="3" borderId="3" xfId="1" applyNumberFormat="1" applyFont="1" applyFill="1" applyBorder="1" applyAlignment="1">
      <alignment readingOrder="2"/>
    </xf>
    <xf numFmtId="2" fontId="4" fillId="3" borderId="4" xfId="1" applyNumberFormat="1" applyFont="1" applyFill="1" applyBorder="1" applyAlignment="1">
      <alignment readingOrder="2"/>
    </xf>
    <xf numFmtId="2" fontId="4" fillId="3" borderId="5" xfId="1" applyNumberFormat="1" applyFont="1" applyFill="1" applyBorder="1" applyAlignment="1">
      <alignment readingOrder="2"/>
    </xf>
    <xf numFmtId="2" fontId="0" fillId="0" borderId="3" xfId="1" applyNumberFormat="1" applyFont="1" applyBorder="1" applyAlignment="1">
      <alignment readingOrder="2"/>
    </xf>
    <xf numFmtId="2" fontId="0" fillId="0" borderId="4" xfId="1" applyNumberFormat="1" applyFont="1" applyBorder="1" applyAlignment="1">
      <alignment readingOrder="2"/>
    </xf>
    <xf numFmtId="2" fontId="0" fillId="0" borderId="5" xfId="1" applyNumberFormat="1" applyFont="1" applyBorder="1" applyAlignment="1">
      <alignment readingOrder="2"/>
    </xf>
    <xf numFmtId="2" fontId="0" fillId="0" borderId="9" xfId="1" applyNumberFormat="1" applyFont="1" applyBorder="1" applyAlignment="1">
      <alignment readingOrder="2"/>
    </xf>
    <xf numFmtId="2" fontId="0" fillId="0" borderId="10" xfId="1" applyNumberFormat="1" applyFont="1" applyBorder="1" applyAlignment="1">
      <alignment readingOrder="2"/>
    </xf>
    <xf numFmtId="2" fontId="0" fillId="0" borderId="6" xfId="1" applyNumberFormat="1" applyFont="1" applyBorder="1" applyAlignment="1">
      <alignment readingOrder="2"/>
    </xf>
    <xf numFmtId="2" fontId="0" fillId="0" borderId="7" xfId="1" applyNumberFormat="1" applyFont="1" applyBorder="1" applyAlignment="1">
      <alignment readingOrder="2"/>
    </xf>
    <xf numFmtId="44" fontId="0" fillId="0" borderId="2" xfId="0" applyNumberFormat="1" applyBorder="1"/>
    <xf numFmtId="0" fontId="8" fillId="0" borderId="0" xfId="7" applyFont="1" applyFill="1" applyBorder="1"/>
    <xf numFmtId="0" fontId="6" fillId="0" borderId="12" xfId="0" applyFont="1" applyBorder="1"/>
    <xf numFmtId="0" fontId="6" fillId="0" borderId="13" xfId="0" applyFont="1" applyBorder="1"/>
    <xf numFmtId="0" fontId="6" fillId="0" borderId="14" xfId="0" applyFont="1" applyBorder="1"/>
    <xf numFmtId="9" fontId="6" fillId="0" borderId="13" xfId="0" applyNumberFormat="1" applyFont="1" applyBorder="1"/>
    <xf numFmtId="0" fontId="7" fillId="5" borderId="2" xfId="7" applyBorder="1"/>
    <xf numFmtId="0" fontId="7" fillId="6" borderId="2" xfId="8" applyBorder="1"/>
    <xf numFmtId="0" fontId="6" fillId="7" borderId="13" xfId="0" applyFont="1" applyFill="1" applyBorder="1"/>
    <xf numFmtId="0" fontId="3" fillId="2" borderId="2" xfId="1" applyNumberFormat="1" applyFont="1" applyFill="1" applyBorder="1" applyAlignment="1">
      <alignment horizontal="center" readingOrder="2"/>
    </xf>
    <xf numFmtId="0" fontId="4" fillId="3" borderId="2" xfId="1" applyNumberFormat="1" applyFont="1" applyFill="1" applyBorder="1" applyAlignment="1">
      <alignment horizontal="center" readingOrder="2"/>
    </xf>
    <xf numFmtId="0" fontId="5" fillId="8" borderId="15" xfId="0" applyFont="1" applyFill="1" applyBorder="1"/>
    <xf numFmtId="0" fontId="5" fillId="8" borderId="16" xfId="0" applyFont="1" applyFill="1" applyBorder="1"/>
    <xf numFmtId="0" fontId="5" fillId="6" borderId="16" xfId="8" applyFont="1" applyFill="1" applyBorder="1"/>
    <xf numFmtId="0" fontId="5" fillId="8" borderId="17" xfId="0" applyFont="1" applyFill="1" applyBorder="1"/>
    <xf numFmtId="0" fontId="6" fillId="9" borderId="15" xfId="0" applyFont="1" applyFill="1" applyBorder="1"/>
    <xf numFmtId="0" fontId="0" fillId="9" borderId="16" xfId="0" applyFont="1" applyFill="1" applyBorder="1"/>
    <xf numFmtId="9" fontId="0" fillId="9" borderId="16" xfId="3" applyNumberFormat="1" applyFont="1" applyFill="1" applyBorder="1"/>
    <xf numFmtId="0" fontId="0" fillId="7" borderId="16" xfId="9" applyFont="1" applyFill="1" applyBorder="1"/>
    <xf numFmtId="0" fontId="0" fillId="9" borderId="17" xfId="0" applyFont="1" applyFill="1" applyBorder="1"/>
    <xf numFmtId="0" fontId="6" fillId="0" borderId="15" xfId="0" applyFont="1" applyBorder="1"/>
    <xf numFmtId="0" fontId="0" fillId="0" borderId="16" xfId="0" applyFont="1" applyBorder="1"/>
    <xf numFmtId="9" fontId="0" fillId="0" borderId="16" xfId="3" applyNumberFormat="1" applyFont="1" applyBorder="1"/>
    <xf numFmtId="0" fontId="0" fillId="0" borderId="17" xfId="0" applyFont="1" applyBorder="1"/>
    <xf numFmtId="0" fontId="10" fillId="0" borderId="0" xfId="4" applyFont="1" applyAlignment="1">
      <alignment horizontal="center"/>
    </xf>
    <xf numFmtId="0" fontId="0" fillId="0" borderId="0" xfId="0" applyAlignment="1">
      <alignment horizontal="center"/>
    </xf>
  </cellXfs>
  <cellStyles count="10">
    <cellStyle name="40% - Accent4" xfId="9" builtinId="43"/>
    <cellStyle name="Accent3" xfId="7" builtinId="37"/>
    <cellStyle name="Accent4" xfId="8" builtinId="41"/>
    <cellStyle name="Check Cell" xfId="6" builtinId="23"/>
    <cellStyle name="Comma" xfId="1" builtinId="3"/>
    <cellStyle name="Currency" xfId="2" builtinId="4"/>
    <cellStyle name="Neutral" xfId="5" builtinId="28"/>
    <cellStyle name="Normal" xfId="0" builtinId="0"/>
    <cellStyle name="Percent" xfId="3" builtinId="5"/>
    <cellStyle name="Title" xfId="4" builtinId="15"/>
  </cellStyles>
  <dxfs count="0"/>
  <tableStyles count="3" defaultTableStyle="TABLENOUF" defaultPivotStyle="PivotTable Style 2">
    <tableStyle name="PivotTable Style 1" table="0" count="0"/>
    <tableStyle name="PivotTable Style 2" table="0" count="0"/>
    <tableStyle name="TABLENOUF" pivot="0" count="0"/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ar-SA"/>
              <a:t>خريطة التعادل</a:t>
            </a:r>
            <a:endParaRPr lang="en-GB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'منتج واحد'!$A$14</c:f>
              <c:strCache>
                <c:ptCount val="1"/>
                <c:pt idx="0">
                  <c:v>اجمالي التكاليف (ت)</c:v>
                </c:pt>
              </c:strCache>
            </c:strRef>
          </c:tx>
          <c:marker>
            <c:symbol val="none"/>
          </c:marker>
          <c:cat>
            <c:numRef>
              <c:f>'منتج واحد'!$B$11:$I$11</c:f>
              <c:numCache>
                <c:formatCode>0.00</c:formatCode>
                <c:ptCount val="8"/>
                <c:pt idx="0">
                  <c:v>1000</c:v>
                </c:pt>
                <c:pt idx="1">
                  <c:v>2000</c:v>
                </c:pt>
                <c:pt idx="2">
                  <c:v>3000</c:v>
                </c:pt>
                <c:pt idx="3">
                  <c:v>4000</c:v>
                </c:pt>
                <c:pt idx="4">
                  <c:v>5000</c:v>
                </c:pt>
                <c:pt idx="5">
                  <c:v>6000</c:v>
                </c:pt>
                <c:pt idx="6">
                  <c:v>7000</c:v>
                </c:pt>
                <c:pt idx="7">
                  <c:v>8000</c:v>
                </c:pt>
              </c:numCache>
            </c:numRef>
          </c:cat>
          <c:val>
            <c:numRef>
              <c:f>'منتج واحد'!$B$14:$I$14</c:f>
              <c:numCache>
                <c:formatCode>0.00</c:formatCode>
                <c:ptCount val="8"/>
                <c:pt idx="0">
                  <c:v>59000</c:v>
                </c:pt>
                <c:pt idx="1">
                  <c:v>68000</c:v>
                </c:pt>
                <c:pt idx="2">
                  <c:v>77000</c:v>
                </c:pt>
                <c:pt idx="3">
                  <c:v>86000</c:v>
                </c:pt>
                <c:pt idx="4">
                  <c:v>95000</c:v>
                </c:pt>
                <c:pt idx="5">
                  <c:v>104000</c:v>
                </c:pt>
                <c:pt idx="6">
                  <c:v>113000</c:v>
                </c:pt>
                <c:pt idx="7">
                  <c:v>122000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'منتج واحد'!$A$15</c:f>
              <c:strCache>
                <c:ptCount val="1"/>
                <c:pt idx="0">
                  <c:v>اجمالي الايراد </c:v>
                </c:pt>
              </c:strCache>
            </c:strRef>
          </c:tx>
          <c:marker>
            <c:symbol val="none"/>
          </c:marker>
          <c:cat>
            <c:numRef>
              <c:f>'منتج واحد'!$B$11:$I$11</c:f>
              <c:numCache>
                <c:formatCode>0.00</c:formatCode>
                <c:ptCount val="8"/>
                <c:pt idx="0">
                  <c:v>1000</c:v>
                </c:pt>
                <c:pt idx="1">
                  <c:v>2000</c:v>
                </c:pt>
                <c:pt idx="2">
                  <c:v>3000</c:v>
                </c:pt>
                <c:pt idx="3">
                  <c:v>4000</c:v>
                </c:pt>
                <c:pt idx="4">
                  <c:v>5000</c:v>
                </c:pt>
                <c:pt idx="5">
                  <c:v>6000</c:v>
                </c:pt>
                <c:pt idx="6">
                  <c:v>7000</c:v>
                </c:pt>
                <c:pt idx="7">
                  <c:v>8000</c:v>
                </c:pt>
              </c:numCache>
            </c:numRef>
          </c:cat>
          <c:val>
            <c:numRef>
              <c:f>'منتج واحد'!$B$15:$I$15</c:f>
              <c:numCache>
                <c:formatCode>0.00</c:formatCode>
                <c:ptCount val="8"/>
                <c:pt idx="0">
                  <c:v>21000</c:v>
                </c:pt>
                <c:pt idx="1">
                  <c:v>42000</c:v>
                </c:pt>
                <c:pt idx="2">
                  <c:v>63000</c:v>
                </c:pt>
                <c:pt idx="3">
                  <c:v>84000</c:v>
                </c:pt>
                <c:pt idx="4">
                  <c:v>105000</c:v>
                </c:pt>
                <c:pt idx="5">
                  <c:v>126000</c:v>
                </c:pt>
                <c:pt idx="6">
                  <c:v>147000</c:v>
                </c:pt>
                <c:pt idx="7">
                  <c:v>168000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439744"/>
        <c:axId val="97441664"/>
      </c:lineChart>
      <c:catAx>
        <c:axId val="97439744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ar-SA"/>
                  <a:t>مستوى النشاط بالوحدات</a:t>
                </a:r>
                <a:endParaRPr lang="en-GB"/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97441664"/>
        <c:crosses val="autoZero"/>
        <c:auto val="1"/>
        <c:lblAlgn val="ctr"/>
        <c:lblOffset val="100"/>
        <c:noMultiLvlLbl val="0"/>
      </c:catAx>
      <c:valAx>
        <c:axId val="97441664"/>
        <c:scaling>
          <c:orientation val="minMax"/>
        </c:scaling>
        <c:delete val="0"/>
        <c:axPos val="r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ar-SA"/>
                  <a:t>ريال</a:t>
                </a:r>
                <a:endParaRPr lang="en-GB"/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97439744"/>
        <c:crosses val="autoZero"/>
        <c:crossBetween val="between"/>
      </c:valAx>
    </c:plotArea>
    <c:legend>
      <c:legendPos val="b"/>
      <c:overlay val="0"/>
    </c:legend>
    <c:plotVisOnly val="0"/>
    <c:dispBlanksAs val="span"/>
    <c:showDLblsOverMax val="0"/>
  </c:chart>
  <c:spPr>
    <a:solidFill>
      <a:schemeClr val="lt1"/>
    </a:solidFill>
    <a:ln w="25400" cap="flat" cmpd="sng" algn="ctr">
      <a:solidFill>
        <a:schemeClr val="accent3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'منتج واحد'!$A$16</c:f>
              <c:strCache>
                <c:ptCount val="1"/>
                <c:pt idx="0">
                  <c:v>الربح (خسارة)</c:v>
                </c:pt>
              </c:strCache>
            </c:strRef>
          </c:tx>
          <c:marker>
            <c:symbol val="none"/>
          </c:marker>
          <c:cat>
            <c:numRef>
              <c:f>'منتج واحد'!$B$11:$I$11</c:f>
              <c:numCache>
                <c:formatCode>0.00</c:formatCode>
                <c:ptCount val="8"/>
                <c:pt idx="0">
                  <c:v>1000</c:v>
                </c:pt>
                <c:pt idx="1">
                  <c:v>2000</c:v>
                </c:pt>
                <c:pt idx="2">
                  <c:v>3000</c:v>
                </c:pt>
                <c:pt idx="3">
                  <c:v>4000</c:v>
                </c:pt>
                <c:pt idx="4">
                  <c:v>5000</c:v>
                </c:pt>
                <c:pt idx="5">
                  <c:v>6000</c:v>
                </c:pt>
                <c:pt idx="6">
                  <c:v>7000</c:v>
                </c:pt>
                <c:pt idx="7">
                  <c:v>8000</c:v>
                </c:pt>
              </c:numCache>
            </c:numRef>
          </c:cat>
          <c:val>
            <c:numRef>
              <c:f>'منتج واحد'!$B$16:$J$16</c:f>
              <c:numCache>
                <c:formatCode>0.00</c:formatCode>
                <c:ptCount val="9"/>
                <c:pt idx="0">
                  <c:v>-38000</c:v>
                </c:pt>
                <c:pt idx="1">
                  <c:v>-26000</c:v>
                </c:pt>
                <c:pt idx="2">
                  <c:v>-14000</c:v>
                </c:pt>
                <c:pt idx="3">
                  <c:v>-2000</c:v>
                </c:pt>
                <c:pt idx="4">
                  <c:v>10000</c:v>
                </c:pt>
                <c:pt idx="5">
                  <c:v>22000</c:v>
                </c:pt>
                <c:pt idx="6">
                  <c:v>34000</c:v>
                </c:pt>
                <c:pt idx="7">
                  <c:v>46000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793728"/>
        <c:axId val="98820096"/>
      </c:lineChart>
      <c:catAx>
        <c:axId val="98793728"/>
        <c:scaling>
          <c:orientation val="minMax"/>
        </c:scaling>
        <c:delete val="0"/>
        <c:axPos val="b"/>
        <c:numFmt formatCode="0.00" sourceLinked="1"/>
        <c:majorTickMark val="none"/>
        <c:minorTickMark val="none"/>
        <c:tickLblPos val="nextTo"/>
        <c:txPr>
          <a:bodyPr rot="2700000" vert="horz"/>
          <a:lstStyle/>
          <a:p>
            <a:pPr>
              <a:defRPr/>
            </a:pPr>
            <a:endParaRPr lang="en-US"/>
          </a:p>
        </c:txPr>
        <c:crossAx val="98820096"/>
        <c:crosses val="autoZero"/>
        <c:auto val="1"/>
        <c:lblAlgn val="ctr"/>
        <c:lblOffset val="100"/>
        <c:noMultiLvlLbl val="0"/>
      </c:catAx>
      <c:valAx>
        <c:axId val="98820096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crossAx val="9879372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1574" cy="607953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0.03692</cdr:x>
      <cdr:y>0.46422</cdr:y>
    </cdr:from>
    <cdr:to>
      <cdr:x>0.42225</cdr:x>
      <cdr:y>0.82993</cdr:y>
    </cdr:to>
    <cdr:graphicFrame macro="">
      <cdr:nvGraphicFramePr>
        <cdr:cNvPr id="2" name="Chart 3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cdr:graphicFrame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8"/>
  <sheetViews>
    <sheetView rightToLeft="1" tabSelected="1" workbookViewId="0">
      <selection activeCell="A18" sqref="A18"/>
    </sheetView>
  </sheetViews>
  <sheetFormatPr defaultRowHeight="15"/>
  <cols>
    <col min="1" max="1" width="42.7109375" bestFit="1" customWidth="1"/>
    <col min="2" max="2" width="16.28515625" bestFit="1" customWidth="1"/>
    <col min="3" max="5" width="18.5703125" bestFit="1" customWidth="1"/>
    <col min="6" max="6" width="17.42578125" bestFit="1" customWidth="1"/>
    <col min="7" max="7" width="16.42578125" bestFit="1" customWidth="1"/>
    <col min="8" max="8" width="17.5703125" bestFit="1" customWidth="1"/>
    <col min="9" max="9" width="18.5703125" bestFit="1" customWidth="1"/>
  </cols>
  <sheetData>
    <row r="1" spans="1:10" ht="22.5">
      <c r="A1" s="46" t="s">
        <v>0</v>
      </c>
      <c r="B1" s="46"/>
      <c r="C1" s="46"/>
      <c r="D1" s="46"/>
      <c r="E1" s="46"/>
      <c r="F1" s="46"/>
      <c r="G1" s="46"/>
      <c r="H1" s="46"/>
      <c r="I1" s="46"/>
    </row>
    <row r="2" spans="1:10" ht="15.75" thickBot="1"/>
    <row r="3" spans="1:10" ht="16.5" thickTop="1" thickBot="1">
      <c r="A3" s="2" t="s">
        <v>1</v>
      </c>
      <c r="B3" s="3">
        <v>21</v>
      </c>
      <c r="D3" s="1" t="s">
        <v>2</v>
      </c>
      <c r="E3" s="8">
        <v>3000</v>
      </c>
    </row>
    <row r="4" spans="1:10" ht="15.75" thickTop="1">
      <c r="A4" s="2" t="s">
        <v>6</v>
      </c>
      <c r="B4" s="3">
        <v>9</v>
      </c>
    </row>
    <row r="5" spans="1:10">
      <c r="A5" s="2" t="s">
        <v>7</v>
      </c>
      <c r="B5" s="4">
        <v>50000</v>
      </c>
    </row>
    <row r="6" spans="1:10">
      <c r="A6" s="2" t="s">
        <v>28</v>
      </c>
      <c r="B6" s="22">
        <f>B3-B4</f>
        <v>12</v>
      </c>
    </row>
    <row r="7" spans="1:10">
      <c r="A7" s="2" t="s">
        <v>27</v>
      </c>
      <c r="B7" s="7">
        <f>B5/B6</f>
        <v>4166.666666666667</v>
      </c>
    </row>
    <row r="8" spans="1:10">
      <c r="A8" s="2" t="s">
        <v>26</v>
      </c>
      <c r="B8" s="22">
        <f>B7*B3</f>
        <v>87500</v>
      </c>
    </row>
    <row r="9" spans="1:10">
      <c r="A9" s="2" t="s">
        <v>25</v>
      </c>
      <c r="B9" s="22">
        <f>(E3+B5)/B6</f>
        <v>4416.666666666667</v>
      </c>
    </row>
    <row r="10" spans="1:10">
      <c r="A10" s="23"/>
    </row>
    <row r="11" spans="1:10">
      <c r="A11" s="5" t="s">
        <v>3</v>
      </c>
      <c r="B11" s="9">
        <v>1000</v>
      </c>
      <c r="C11" s="10">
        <v>2000</v>
      </c>
      <c r="D11" s="10">
        <v>3000</v>
      </c>
      <c r="E11" s="10">
        <v>4000</v>
      </c>
      <c r="F11" s="10">
        <v>5000</v>
      </c>
      <c r="G11" s="10">
        <v>6000</v>
      </c>
      <c r="H11" s="10">
        <v>7000</v>
      </c>
      <c r="I11" s="11">
        <v>8000</v>
      </c>
    </row>
    <row r="12" spans="1:10">
      <c r="A12" s="2" t="s">
        <v>7</v>
      </c>
      <c r="B12" s="12">
        <f>$B5</f>
        <v>50000</v>
      </c>
      <c r="C12" s="13">
        <f t="shared" ref="C12:I12" si="0">$B5</f>
        <v>50000</v>
      </c>
      <c r="D12" s="13">
        <f t="shared" si="0"/>
        <v>50000</v>
      </c>
      <c r="E12" s="13">
        <f t="shared" si="0"/>
        <v>50000</v>
      </c>
      <c r="F12" s="13">
        <f t="shared" si="0"/>
        <v>50000</v>
      </c>
      <c r="G12" s="13">
        <f t="shared" si="0"/>
        <v>50000</v>
      </c>
      <c r="H12" s="13">
        <f t="shared" si="0"/>
        <v>50000</v>
      </c>
      <c r="I12" s="14">
        <f t="shared" si="0"/>
        <v>50000</v>
      </c>
    </row>
    <row r="13" spans="1:10">
      <c r="A13" s="5" t="s">
        <v>29</v>
      </c>
      <c r="B13" s="15">
        <f t="shared" ref="B13:I13" si="1">$B4*B11</f>
        <v>9000</v>
      </c>
      <c r="C13" s="16">
        <f t="shared" si="1"/>
        <v>18000</v>
      </c>
      <c r="D13" s="16">
        <f t="shared" si="1"/>
        <v>27000</v>
      </c>
      <c r="E13" s="16">
        <f t="shared" si="1"/>
        <v>36000</v>
      </c>
      <c r="F13" s="16">
        <f t="shared" si="1"/>
        <v>45000</v>
      </c>
      <c r="G13" s="16">
        <f t="shared" si="1"/>
        <v>54000</v>
      </c>
      <c r="H13" s="16">
        <f t="shared" si="1"/>
        <v>63000</v>
      </c>
      <c r="I13" s="17">
        <f t="shared" si="1"/>
        <v>72000</v>
      </c>
    </row>
    <row r="14" spans="1:10">
      <c r="A14" s="5" t="s">
        <v>30</v>
      </c>
      <c r="B14" s="18">
        <f>B12+B13</f>
        <v>59000</v>
      </c>
      <c r="C14" s="18">
        <f t="shared" ref="C14:I14" si="2">C12+C13</f>
        <v>68000</v>
      </c>
      <c r="D14" s="18">
        <f t="shared" si="2"/>
        <v>77000</v>
      </c>
      <c r="E14" s="18">
        <f t="shared" si="2"/>
        <v>86000</v>
      </c>
      <c r="F14" s="18">
        <f t="shared" si="2"/>
        <v>95000</v>
      </c>
      <c r="G14" s="18">
        <f t="shared" si="2"/>
        <v>104000</v>
      </c>
      <c r="H14" s="18">
        <f t="shared" si="2"/>
        <v>113000</v>
      </c>
      <c r="I14" s="19">
        <f t="shared" si="2"/>
        <v>122000</v>
      </c>
      <c r="J14" t="s">
        <v>5</v>
      </c>
    </row>
    <row r="15" spans="1:10">
      <c r="A15" s="6" t="s">
        <v>31</v>
      </c>
      <c r="B15" s="20">
        <f t="shared" ref="B15:I15" si="3">$B3*B11</f>
        <v>21000</v>
      </c>
      <c r="C15" s="20">
        <f t="shared" si="3"/>
        <v>42000</v>
      </c>
      <c r="D15" s="20">
        <f t="shared" si="3"/>
        <v>63000</v>
      </c>
      <c r="E15" s="20">
        <f t="shared" si="3"/>
        <v>84000</v>
      </c>
      <c r="F15" s="20">
        <f t="shared" si="3"/>
        <v>105000</v>
      </c>
      <c r="G15" s="20">
        <f t="shared" si="3"/>
        <v>126000</v>
      </c>
      <c r="H15" s="20">
        <f t="shared" si="3"/>
        <v>147000</v>
      </c>
      <c r="I15" s="21">
        <f t="shared" si="3"/>
        <v>168000</v>
      </c>
    </row>
    <row r="16" spans="1:10">
      <c r="A16" s="2" t="s">
        <v>8</v>
      </c>
      <c r="B16" s="18">
        <f>B15-B14</f>
        <v>-38000</v>
      </c>
      <c r="C16" s="18">
        <f t="shared" ref="C16:I16" si="4">C15-C14</f>
        <v>-26000</v>
      </c>
      <c r="D16" s="18">
        <f t="shared" si="4"/>
        <v>-14000</v>
      </c>
      <c r="E16" s="18">
        <f t="shared" si="4"/>
        <v>-2000</v>
      </c>
      <c r="F16" s="18">
        <f t="shared" si="4"/>
        <v>10000</v>
      </c>
      <c r="G16" s="18">
        <f t="shared" si="4"/>
        <v>22000</v>
      </c>
      <c r="H16" s="18">
        <f t="shared" si="4"/>
        <v>34000</v>
      </c>
      <c r="I16" s="19">
        <f t="shared" si="4"/>
        <v>46000</v>
      </c>
    </row>
    <row r="18" spans="1:1">
      <c r="A18" s="23" t="s">
        <v>9</v>
      </c>
    </row>
  </sheetData>
  <mergeCells count="1">
    <mergeCell ref="A1:I1"/>
  </mergeCell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FC205C42-561D-426A-AD41-070A0B4A617B}">
            <x14:iconSet iconSet="3Triangles">
              <x14:cfvo type="percent">
                <xm:f>0</xm:f>
              </x14:cfvo>
              <x14:cfvo type="num">
                <xm:f>0</xm:f>
              </x14:cfvo>
              <x14:cfvo type="num">
                <xm:f>6000</xm:f>
              </x14:cfvo>
            </x14:iconSet>
          </x14:cfRule>
          <x14:cfRule type="iconSet" priority="2" id="{A39541DA-A460-4F86-B8C7-7B53F227C5F1}">
            <x14:iconSet custom="1">
              <x14:cfvo type="percent">
                <xm:f>0</xm:f>
              </x14:cfvo>
              <x14:cfvo type="percent">
                <xm:f>0</xm:f>
              </x14:cfvo>
              <x14:cfvo type="num">
                <xm:f>1000</xm:f>
              </x14:cfvo>
              <x14:cfIcon iconSet="3TrafficLights1" iconId="0"/>
              <x14:cfIcon iconSet="3TrafficLights1" iconId="1"/>
              <x14:cfIcon iconSet="3TrafficLights1" iconId="2"/>
            </x14:iconSet>
          </x14:cfRule>
          <x14:cfRule type="iconSet" priority="5" id="{8773F914-AACC-4ACF-898D-83AFE8AC489F}">
            <x14:iconSet iconSet="3Triangles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</x14:iconSet>
          </x14:cfRule>
          <x14:cfRule type="iconSet" priority="7" id="{B0B7211B-A87A-4266-9A96-C69B082BF3DE}">
            <x14:iconSet iconSet="3Triangles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B16:I16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5"/>
  <sheetViews>
    <sheetView rightToLeft="1" zoomScale="115" zoomScaleNormal="115" workbookViewId="0">
      <selection activeCell="F10" sqref="F10"/>
    </sheetView>
  </sheetViews>
  <sheetFormatPr defaultRowHeight="15"/>
  <cols>
    <col min="1" max="1" width="18.28515625" bestFit="1" customWidth="1"/>
    <col min="2" max="2" width="10" bestFit="1" customWidth="1"/>
    <col min="4" max="5" width="14.7109375" bestFit="1" customWidth="1"/>
    <col min="6" max="6" width="15.140625" bestFit="1" customWidth="1"/>
    <col min="7" max="7" width="14.7109375" bestFit="1" customWidth="1"/>
    <col min="8" max="8" width="19.5703125" bestFit="1" customWidth="1"/>
  </cols>
  <sheetData>
    <row r="1" spans="1:9">
      <c r="A1" s="47" t="s">
        <v>10</v>
      </c>
      <c r="B1" s="47"/>
      <c r="C1" s="47"/>
      <c r="D1" s="47"/>
      <c r="E1" s="47"/>
    </row>
    <row r="3" spans="1:9">
      <c r="A3" s="28" t="s">
        <v>11</v>
      </c>
      <c r="B3" s="29">
        <v>20000</v>
      </c>
    </row>
    <row r="4" spans="1:9">
      <c r="A4" s="28" t="s">
        <v>12</v>
      </c>
      <c r="B4" s="29">
        <v>300000</v>
      </c>
    </row>
    <row r="6" spans="1:9">
      <c r="A6" s="33" t="s">
        <v>13</v>
      </c>
      <c r="B6" s="34" t="s">
        <v>14</v>
      </c>
      <c r="C6" s="34" t="s">
        <v>15</v>
      </c>
      <c r="D6" s="34" t="s">
        <v>16</v>
      </c>
      <c r="E6" s="34" t="s">
        <v>17</v>
      </c>
      <c r="F6" s="35" t="s">
        <v>23</v>
      </c>
      <c r="G6" s="35" t="s">
        <v>24</v>
      </c>
      <c r="H6" s="36" t="s">
        <v>33</v>
      </c>
    </row>
    <row r="7" spans="1:9">
      <c r="A7" s="37" t="s">
        <v>18</v>
      </c>
      <c r="B7" s="38">
        <v>7</v>
      </c>
      <c r="C7" s="38">
        <v>4</v>
      </c>
      <c r="D7" s="38">
        <f>'تنوع منتجات'!$B7-'تنوع منتجات'!$C7</f>
        <v>3</v>
      </c>
      <c r="E7" s="39">
        <v>0.35</v>
      </c>
      <c r="F7" s="40">
        <f>'تنوع منتجات'!$F$11*E7</f>
        <v>54545.454545454544</v>
      </c>
      <c r="G7" s="40">
        <f>'تنوع منتجات'!$F7*'تنوع منتجات'!$B7</f>
        <v>381818.18181818182</v>
      </c>
      <c r="H7" s="41">
        <f>'تنوع منتجات'!$H$11*'تنوع منتجات'!$E7</f>
        <v>58181.818181818184</v>
      </c>
    </row>
    <row r="8" spans="1:9">
      <c r="A8" s="42" t="s">
        <v>19</v>
      </c>
      <c r="B8" s="43">
        <v>7</v>
      </c>
      <c r="C8" s="43">
        <v>5</v>
      </c>
      <c r="D8" s="43">
        <f>'تنوع منتجات'!$B8-'تنوع منتجات'!$C8</f>
        <v>2</v>
      </c>
      <c r="E8" s="44">
        <v>0.25</v>
      </c>
      <c r="F8" s="40">
        <f>'تنوع منتجات'!$F$11*E8</f>
        <v>38961.038961038961</v>
      </c>
      <c r="G8" s="40">
        <f>'تنوع منتجات'!$F8*'تنوع منتجات'!$B8</f>
        <v>272727.27272727271</v>
      </c>
      <c r="H8" s="45">
        <f>'تنوع منتجات'!$H$11*'تنوع منتجات'!$E8</f>
        <v>41558.441558441562</v>
      </c>
    </row>
    <row r="9" spans="1:9">
      <c r="A9" s="37" t="s">
        <v>20</v>
      </c>
      <c r="B9" s="38">
        <v>2</v>
      </c>
      <c r="C9" s="38">
        <v>1.25</v>
      </c>
      <c r="D9" s="38">
        <f>'تنوع منتجات'!$B9-'تنوع منتجات'!$C9</f>
        <v>0.75</v>
      </c>
      <c r="E9" s="39">
        <v>0.3</v>
      </c>
      <c r="F9" s="40">
        <f>'تنوع منتجات'!$F$11*E9</f>
        <v>46753.246753246749</v>
      </c>
      <c r="G9" s="40">
        <f>'تنوع منتجات'!$F9*'تنوع منتجات'!$B9</f>
        <v>93506.493506493498</v>
      </c>
      <c r="H9" s="41">
        <f>'تنوع منتجات'!$H$11*'تنوع منتجات'!$E9</f>
        <v>49870.129870129873</v>
      </c>
    </row>
    <row r="10" spans="1:9" ht="15.75" thickBot="1">
      <c r="A10" s="42" t="s">
        <v>21</v>
      </c>
      <c r="B10" s="43">
        <v>5</v>
      </c>
      <c r="C10" s="43">
        <v>3.5</v>
      </c>
      <c r="D10" s="43">
        <f>'تنوع منتجات'!$B10-'تنوع منتجات'!$C10</f>
        <v>1.5</v>
      </c>
      <c r="E10" s="44">
        <v>0.1</v>
      </c>
      <c r="F10" s="40">
        <f>'تنوع منتجات'!$F$11*E10</f>
        <v>15584.415584415585</v>
      </c>
      <c r="G10" s="40">
        <f>'تنوع منتجات'!$F10*'تنوع منتجات'!$B10</f>
        <v>77922.077922077922</v>
      </c>
      <c r="H10" s="45">
        <f>'تنوع منتجات'!$H$11*'تنوع منتجات'!$E10</f>
        <v>16623.376623376626</v>
      </c>
    </row>
    <row r="11" spans="1:9" ht="15.75" thickTop="1">
      <c r="A11" s="24" t="s">
        <v>22</v>
      </c>
      <c r="B11" s="25">
        <f>(B7*$E7)+(B8*$E8)+(B9*$E9)+(B10*$E10)</f>
        <v>5.2999999999999989</v>
      </c>
      <c r="C11" s="25">
        <f t="shared" ref="C11:D11" si="0">(C7*$E7)+(C8*$E8)+(C9*$E9)+(C10*$E10)</f>
        <v>3.375</v>
      </c>
      <c r="D11" s="25">
        <f t="shared" si="0"/>
        <v>1.9249999999999998</v>
      </c>
      <c r="E11" s="27" t="s">
        <v>32</v>
      </c>
      <c r="F11" s="30">
        <f>B4/'تنوع منتجات'!$D$11</f>
        <v>155844.15584415584</v>
      </c>
      <c r="G11" s="30">
        <f>SUBTOTAL(109,'تنوع منتجات'!$G$7:$G$10)</f>
        <v>825974.02597402607</v>
      </c>
      <c r="H11" s="26">
        <f>(B3+B4)/'تنوع منتجات'!$D$11</f>
        <v>166233.76623376625</v>
      </c>
    </row>
    <row r="13" spans="1:9">
      <c r="A13" s="5" t="s">
        <v>3</v>
      </c>
      <c r="B13" s="31">
        <v>30000</v>
      </c>
      <c r="C13" s="31">
        <v>60000</v>
      </c>
      <c r="D13" s="31">
        <v>90000</v>
      </c>
      <c r="E13" s="31">
        <v>120000</v>
      </c>
      <c r="F13" s="31">
        <v>150000</v>
      </c>
      <c r="G13" s="31">
        <v>180000</v>
      </c>
      <c r="H13" s="31">
        <v>210000</v>
      </c>
      <c r="I13" s="31">
        <v>240000</v>
      </c>
    </row>
    <row r="14" spans="1:9">
      <c r="A14" s="2" t="s">
        <v>7</v>
      </c>
      <c r="B14" s="32">
        <f>$B4</f>
        <v>300000</v>
      </c>
      <c r="C14" s="32">
        <f t="shared" ref="C14:H14" si="1">$B4</f>
        <v>300000</v>
      </c>
      <c r="D14" s="32">
        <f t="shared" si="1"/>
        <v>300000</v>
      </c>
      <c r="E14" s="32">
        <f t="shared" si="1"/>
        <v>300000</v>
      </c>
      <c r="F14" s="32">
        <f t="shared" si="1"/>
        <v>300000</v>
      </c>
      <c r="G14" s="32">
        <f t="shared" si="1"/>
        <v>300000</v>
      </c>
      <c r="H14" s="32">
        <f t="shared" si="1"/>
        <v>300000</v>
      </c>
      <c r="I14" s="32">
        <f>$B4</f>
        <v>300000</v>
      </c>
    </row>
    <row r="15" spans="1:9">
      <c r="A15" t="s">
        <v>4</v>
      </c>
      <c r="B15">
        <f>B13*'تنوع منتجات'!$C$11</f>
        <v>101250</v>
      </c>
      <c r="C15">
        <f>$C11*C13</f>
        <v>202500</v>
      </c>
      <c r="D15">
        <f t="shared" ref="D15:I15" si="2">$C11*D13</f>
        <v>303750</v>
      </c>
      <c r="E15">
        <f t="shared" si="2"/>
        <v>405000</v>
      </c>
      <c r="F15">
        <f t="shared" si="2"/>
        <v>506250</v>
      </c>
      <c r="G15">
        <f t="shared" si="2"/>
        <v>607500</v>
      </c>
      <c r="H15">
        <f t="shared" si="2"/>
        <v>708750</v>
      </c>
      <c r="I15">
        <f t="shared" si="2"/>
        <v>810000</v>
      </c>
    </row>
  </sheetData>
  <mergeCells count="1">
    <mergeCell ref="A1:E1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</vt:vector>
  </HeadingPairs>
  <TitlesOfParts>
    <vt:vector size="3" baseType="lpstr">
      <vt:lpstr>منتج واحد</vt:lpstr>
      <vt:lpstr>تنوع منتجات</vt:lpstr>
      <vt:lpstr>Chart1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School</dc:creator>
  <cp:lastModifiedBy>School</cp:lastModifiedBy>
  <dcterms:created xsi:type="dcterms:W3CDTF">2012-02-17T16:47:22Z</dcterms:created>
  <dcterms:modified xsi:type="dcterms:W3CDTF">2012-02-24T17:24:30Z</dcterms:modified>
</cp:coreProperties>
</file>