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5" windowWidth="14355" windowHeight="7935" firstSheet="1" activeTab="4"/>
  </bookViews>
  <sheets>
    <sheet name="موازنة المبيعات بالوحدات" sheetId="1" r:id="rId1"/>
    <sheet name="موازنة المبيعات بالريال" sheetId="2" r:id="rId2"/>
    <sheet name="موازنة مخزون الإنتاج التام" sheetId="4" r:id="rId3"/>
    <sheet name="موازنة برنامج كمية الإنتاج" sheetId="5" r:id="rId4"/>
    <sheet name="موازنة المشتريات" sheetId="6" r:id="rId5"/>
  </sheets>
  <calcPr calcId="125725"/>
</workbook>
</file>

<file path=xl/calcChain.xml><?xml version="1.0" encoding="utf-8"?>
<calcChain xmlns="http://schemas.openxmlformats.org/spreadsheetml/2006/main">
  <c r="B28" i="6"/>
  <c r="B24"/>
  <c r="B23"/>
  <c r="F6"/>
  <c r="B21" i="5"/>
  <c r="B20"/>
  <c r="C4" l="1"/>
  <c r="D4"/>
  <c r="E4"/>
  <c r="B4"/>
  <c r="B7" s="1"/>
  <c r="C8" i="4" l="1"/>
  <c r="D8"/>
  <c r="B8"/>
  <c r="C7"/>
  <c r="D7"/>
  <c r="B7"/>
  <c r="C6"/>
  <c r="D6"/>
  <c r="B6"/>
  <c r="C5"/>
  <c r="D5"/>
  <c r="B5"/>
  <c r="E8"/>
  <c r="E5"/>
  <c r="E6"/>
  <c r="E7"/>
  <c r="E4"/>
  <c r="G4" i="1"/>
  <c r="G8"/>
  <c r="G5"/>
  <c r="G6"/>
  <c r="G7"/>
  <c r="D4" i="4"/>
  <c r="D9" s="1"/>
  <c r="D5" i="5" s="1"/>
  <c r="C4" i="4"/>
  <c r="C9" s="1"/>
  <c r="C5" i="5" s="1"/>
  <c r="B4" i="4"/>
  <c r="B9" s="1"/>
  <c r="B5" i="5" s="1"/>
  <c r="C8" i="2"/>
  <c r="D8"/>
  <c r="E8"/>
  <c r="B8"/>
  <c r="C7"/>
  <c r="D7"/>
  <c r="E7"/>
  <c r="B7"/>
  <c r="C6"/>
  <c r="D6"/>
  <c r="E6"/>
  <c r="B6"/>
  <c r="C5"/>
  <c r="D5"/>
  <c r="E5"/>
  <c r="B5"/>
  <c r="E4"/>
  <c r="C4"/>
  <c r="D4"/>
  <c r="B4"/>
  <c r="B9" s="1"/>
  <c r="C9"/>
  <c r="E9" i="4" l="1"/>
  <c r="E5" i="5" s="1"/>
  <c r="E6"/>
  <c r="B25"/>
  <c r="C7"/>
  <c r="B6"/>
  <c r="B8" s="1"/>
  <c r="E7"/>
  <c r="E8" s="1"/>
  <c r="E6" i="6" s="1"/>
  <c r="D6" i="5"/>
  <c r="D7"/>
  <c r="C6"/>
  <c r="F5" i="2"/>
  <c r="E8" i="1"/>
  <c r="D8"/>
  <c r="C8"/>
  <c r="D7"/>
  <c r="E7"/>
  <c r="F7" s="1"/>
  <c r="C7"/>
  <c r="D6"/>
  <c r="E6" s="1"/>
  <c r="C6"/>
  <c r="D5"/>
  <c r="E5"/>
  <c r="C5"/>
  <c r="F4"/>
  <c r="B9"/>
  <c r="C4"/>
  <c r="D4" s="1"/>
  <c r="E4" s="1"/>
  <c r="C8" i="5" l="1"/>
  <c r="C6" i="6" s="1"/>
  <c r="D8" i="5"/>
  <c r="D6" i="6" s="1"/>
  <c r="D7"/>
  <c r="E9" s="1"/>
  <c r="C7"/>
  <c r="D9" s="1"/>
  <c r="B7"/>
  <c r="C9" s="1"/>
  <c r="B6"/>
  <c r="F8" i="2"/>
  <c r="D9"/>
  <c r="F6"/>
  <c r="F7"/>
  <c r="F8" i="1"/>
  <c r="C9"/>
  <c r="E9"/>
  <c r="F5"/>
  <c r="D9"/>
  <c r="E7" i="6" l="1"/>
  <c r="E8" s="1"/>
  <c r="C8"/>
  <c r="C10" s="1"/>
  <c r="C11" s="1"/>
  <c r="D8"/>
  <c r="D10"/>
  <c r="D11" s="1"/>
  <c r="B8"/>
  <c r="B9"/>
  <c r="E9" i="2"/>
  <c r="F4"/>
  <c r="F9"/>
  <c r="F6" i="1"/>
  <c r="F9"/>
  <c r="E10" i="6" l="1"/>
  <c r="E11" s="1"/>
  <c r="B10"/>
  <c r="B11" s="1"/>
</calcChain>
</file>

<file path=xl/sharedStrings.xml><?xml version="1.0" encoding="utf-8"?>
<sst xmlns="http://schemas.openxmlformats.org/spreadsheetml/2006/main" count="110" uniqueCount="53">
  <si>
    <t>موازنة المبيعات بالوحدات</t>
  </si>
  <si>
    <t>البيان</t>
  </si>
  <si>
    <t>المنطقة الشمالية</t>
  </si>
  <si>
    <t>المنطقة الوسطى</t>
  </si>
  <si>
    <t>المنطقة الشرقية</t>
  </si>
  <si>
    <t>المنطقة الجنوبية</t>
  </si>
  <si>
    <t>المنطقة الغربية</t>
  </si>
  <si>
    <t>الربع الأول</t>
  </si>
  <si>
    <t>الربع الثاني</t>
  </si>
  <si>
    <t>الربع الثالث</t>
  </si>
  <si>
    <t>الربع الرابع</t>
  </si>
  <si>
    <t>الإجمالي</t>
  </si>
  <si>
    <t>نسبة تطور المبيعات</t>
  </si>
  <si>
    <t>موازنة المبيعات بالريال</t>
  </si>
  <si>
    <t>سعربيع الوحدة</t>
  </si>
  <si>
    <t>ريال</t>
  </si>
  <si>
    <t>سياسة الإحتفاظ بالمخزون</t>
  </si>
  <si>
    <t>من مبيعات الربع التالي</t>
  </si>
  <si>
    <t>الربع الأول من العام التالي</t>
  </si>
  <si>
    <t>موازنة مخزون الإنتاج التام (بالوحدات)</t>
  </si>
  <si>
    <t>موازنة برنامج كمية الإنتاج</t>
  </si>
  <si>
    <t>كمية المبيعات</t>
  </si>
  <si>
    <r>
      <rPr>
        <b/>
        <sz val="14"/>
        <color rgb="FF0000FF"/>
        <rFont val="Calibri"/>
        <family val="2"/>
        <scheme val="minor"/>
      </rPr>
      <t>يضاف:</t>
    </r>
    <r>
      <rPr>
        <b/>
        <sz val="14"/>
        <color theme="1"/>
        <rFont val="Calibri"/>
        <family val="2"/>
        <scheme val="minor"/>
      </rPr>
      <t xml:space="preserve"> مخزون آخر المدة</t>
    </r>
  </si>
  <si>
    <r>
      <rPr>
        <b/>
        <sz val="14"/>
        <color rgb="FF0000FF"/>
        <rFont val="Calibri"/>
        <family val="2"/>
        <scheme val="minor"/>
      </rPr>
      <t>يطرح:</t>
    </r>
    <r>
      <rPr>
        <b/>
        <sz val="14"/>
        <color theme="1"/>
        <rFont val="Calibri"/>
        <family val="2"/>
        <scheme val="minor"/>
      </rPr>
      <t xml:space="preserve"> مخزون أول المدة</t>
    </r>
  </si>
  <si>
    <t>برنامج الإنتاج ( كمية الإنتاج التام)</t>
  </si>
  <si>
    <t>إحتياجات برنامج الإنتاج</t>
  </si>
  <si>
    <t>موازنة المشتريات ( بالكمية والقيمة)</t>
  </si>
  <si>
    <t>كمية المشتريات</t>
  </si>
  <si>
    <t>تكاليف المشتريات</t>
  </si>
  <si>
    <t>إحتياج الوحدة من المادة الخام</t>
  </si>
  <si>
    <t>كجم</t>
  </si>
  <si>
    <t>سياسة المخزون</t>
  </si>
  <si>
    <t>من إحتياجات برنامج الإنتاج في الربع التالي</t>
  </si>
  <si>
    <t>سعر شراء الكيلو جرام</t>
  </si>
  <si>
    <t>ملحوظة:</t>
  </si>
  <si>
    <t>مخزون الإنتاج التام للربع الرابع= 30% من مبيعات الربع التالي</t>
  </si>
  <si>
    <t>30%  X مبيعات الربع الأول من العام التالي</t>
  </si>
  <si>
    <t>30% X[(مبيعات الربع الرابع X 10%)+ مبيعات الربع الرابع]</t>
  </si>
  <si>
    <t>مخزون أول المدة للربع الأول =</t>
  </si>
  <si>
    <t>مخزون أول المدة لأى فترة     = مخزون آخر المدة للفترة السابقة عليها</t>
  </si>
  <si>
    <t>مخزون أول المدة للربع الثاني = مخزون آخر المدة للربع الأول</t>
  </si>
  <si>
    <t>مخزون أول المدة للربع الثالث = مخزون آخر المدة للربع الثاني</t>
  </si>
  <si>
    <t>مخزون أول المدة للربع الرابع = مخزون آخر المدة للربع الثالث</t>
  </si>
  <si>
    <t>مخزون أول المدة للربع الأول = مخزون آخر المدة للربع الرابع من العام السابق</t>
  </si>
  <si>
    <r>
      <t>مخزون أول المدة للربع الأول = مبيعات الربع الأول من العام الحالي 30</t>
    </r>
    <r>
      <rPr>
        <b/>
        <sz val="14"/>
        <color rgb="FF0000FF"/>
        <rFont val="Arial"/>
        <family val="2"/>
      </rPr>
      <t>X</t>
    </r>
    <r>
      <rPr>
        <sz val="14"/>
        <color indexed="16"/>
        <rFont val="Arial"/>
        <charset val="178"/>
      </rPr>
      <t xml:space="preserve">%  </t>
    </r>
  </si>
  <si>
    <t>سياسة المخزون 30% من مبيعات الربع التالي حسب نص التمرين</t>
  </si>
  <si>
    <t xml:space="preserve">%30X </t>
  </si>
  <si>
    <t xml:space="preserve">إذا نص في التمرين على أن مخزون اول المدة للعام الحالي= مخزون آخر المدة لنفس العام </t>
  </si>
  <si>
    <t xml:space="preserve">فإن مخزون اول المدة للعام الحالي= </t>
  </si>
  <si>
    <t>وحدة</t>
  </si>
  <si>
    <r>
      <t>مخزون أول المدة للربع الأول = إحتياجات برنامج الإنتاج للربع الأول من العام الحالي 20</t>
    </r>
    <r>
      <rPr>
        <b/>
        <sz val="14"/>
        <color rgb="FF0000FF"/>
        <rFont val="Arial"/>
        <family val="2"/>
      </rPr>
      <t>X</t>
    </r>
    <r>
      <rPr>
        <sz val="14"/>
        <color indexed="16"/>
        <rFont val="Arial"/>
        <charset val="178"/>
      </rPr>
      <t xml:space="preserve">%  </t>
    </r>
  </si>
  <si>
    <t>سياسة المخزون 20% من إحتياجات برنامج الإنتاج في الربع التالي حسب نص التمرين</t>
  </si>
  <si>
    <t xml:space="preserve">%20X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</si>
</sst>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4"/>
      <color rgb="FFC00000"/>
      <name val="Calibri"/>
      <family val="2"/>
      <scheme val="minor"/>
    </font>
    <font>
      <sz val="14"/>
      <color rgb="FF33996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indexed="10"/>
      <name val="Arial"/>
      <family val="2"/>
    </font>
    <font>
      <sz val="14"/>
      <color indexed="12"/>
      <name val="Arial"/>
      <charset val="178"/>
    </font>
    <font>
      <b/>
      <sz val="14"/>
      <color indexed="10"/>
      <name val="Arial"/>
      <family val="2"/>
    </font>
    <font>
      <sz val="14"/>
      <color indexed="16"/>
      <name val="Arial"/>
      <charset val="178"/>
    </font>
    <font>
      <sz val="14"/>
      <color indexed="16"/>
      <name val="Arial"/>
      <family val="2"/>
    </font>
    <font>
      <b/>
      <sz val="14"/>
      <color rgb="FF0000FF"/>
      <name val="Arial"/>
      <family val="2"/>
    </font>
    <font>
      <sz val="14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9" fontId="5" fillId="0" borderId="0" xfId="2" applyFont="1"/>
    <xf numFmtId="0" fontId="7" fillId="0" borderId="0" xfId="0" applyFont="1" applyAlignment="1">
      <alignment horizontal="center"/>
    </xf>
    <xf numFmtId="0" fontId="7" fillId="0" borderId="0" xfId="0" applyFont="1"/>
    <xf numFmtId="164" fontId="2" fillId="0" borderId="0" xfId="1" applyNumberFormat="1" applyFont="1"/>
    <xf numFmtId="164" fontId="6" fillId="0" borderId="0" xfId="1" applyNumberFormat="1" applyFont="1"/>
    <xf numFmtId="164" fontId="7" fillId="0" borderId="0" xfId="0" applyNumberFormat="1" applyFont="1"/>
    <xf numFmtId="0" fontId="2" fillId="0" borderId="0" xfId="0" applyFont="1"/>
    <xf numFmtId="9" fontId="2" fillId="0" borderId="0" xfId="2" applyFont="1"/>
    <xf numFmtId="0" fontId="3" fillId="2" borderId="0" xfId="0" applyFont="1" applyFill="1" applyAlignment="1">
      <alignment horizontal="center"/>
    </xf>
    <xf numFmtId="164" fontId="6" fillId="2" borderId="0" xfId="1" applyNumberFormat="1" applyFont="1" applyFill="1"/>
    <xf numFmtId="0" fontId="3" fillId="0" borderId="0" xfId="0" applyFont="1" applyFill="1" applyAlignment="1">
      <alignment horizontal="center"/>
    </xf>
    <xf numFmtId="164" fontId="8" fillId="0" borderId="0" xfId="1" applyNumberFormat="1" applyFont="1"/>
    <xf numFmtId="164" fontId="9" fillId="0" borderId="0" xfId="1" applyNumberFormat="1" applyFont="1"/>
    <xf numFmtId="164" fontId="10" fillId="0" borderId="0" xfId="1" applyNumberFormat="1" applyFont="1"/>
    <xf numFmtId="164" fontId="6" fillId="3" borderId="0" xfId="1" applyNumberFormat="1" applyFont="1" applyFill="1"/>
    <xf numFmtId="164" fontId="11" fillId="0" borderId="0" xfId="1" applyNumberFormat="1" applyFont="1"/>
    <xf numFmtId="9" fontId="2" fillId="0" borderId="0" xfId="0" applyNumberFormat="1" applyFont="1"/>
    <xf numFmtId="0" fontId="2" fillId="0" borderId="0" xfId="0" applyNumberFormat="1" applyFont="1"/>
    <xf numFmtId="164" fontId="0" fillId="0" borderId="0" xfId="0" applyNumberFormat="1"/>
    <xf numFmtId="164" fontId="6" fillId="4" borderId="0" xfId="1" applyNumberFormat="1" applyFont="1" applyFill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0" applyFont="1"/>
    <xf numFmtId="0" fontId="0" fillId="0" borderId="0" xfId="0" applyNumberFormat="1"/>
    <xf numFmtId="0" fontId="15" fillId="0" borderId="0" xfId="0" applyFont="1"/>
    <xf numFmtId="9" fontId="13" fillId="0" borderId="0" xfId="0" applyNumberFormat="1" applyFont="1"/>
    <xf numFmtId="0" fontId="16" fillId="0" borderId="0" xfId="0" applyFont="1"/>
    <xf numFmtId="0" fontId="16" fillId="0" borderId="0" xfId="0" applyFont="1" applyAlignment="1">
      <alignment horizontal="right"/>
    </xf>
    <xf numFmtId="0" fontId="18" fillId="0" borderId="0" xfId="0" applyFont="1"/>
    <xf numFmtId="0" fontId="18" fillId="0" borderId="0" xfId="0" applyFont="1" applyAlignment="1">
      <alignment horizontal="right"/>
    </xf>
    <xf numFmtId="1" fontId="13" fillId="0" borderId="0" xfId="0" applyNumberFormat="1" applyFont="1"/>
    <xf numFmtId="164" fontId="13" fillId="0" borderId="0" xfId="0" applyNumberFormat="1" applyFont="1"/>
    <xf numFmtId="164" fontId="13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المبيعات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المبيعات بالريال'!$B$3</c:f>
              <c:strCache>
                <c:ptCount val="1"/>
                <c:pt idx="0">
                  <c:v>الربع الأول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بالريال'!$B$4:$B$8</c:f>
              <c:numCache>
                <c:formatCode>_(* #,##0_);_(* \(#,##0\);_(* "-"??_);_(@_)</c:formatCode>
                <c:ptCount val="5"/>
                <c:pt idx="0">
                  <c:v>8000000</c:v>
                </c:pt>
                <c:pt idx="1">
                  <c:v>5000000</c:v>
                </c:pt>
                <c:pt idx="2">
                  <c:v>6000000</c:v>
                </c:pt>
                <c:pt idx="3">
                  <c:v>3400000</c:v>
                </c:pt>
                <c:pt idx="4">
                  <c:v>5600000</c:v>
                </c:pt>
              </c:numCache>
            </c:numRef>
          </c:val>
        </c:ser>
        <c:ser>
          <c:idx val="1"/>
          <c:order val="1"/>
          <c:tx>
            <c:strRef>
              <c:f>'موازنة المبيعات بالريال'!$C$3</c:f>
              <c:strCache>
                <c:ptCount val="1"/>
                <c:pt idx="0">
                  <c:v>الربع الثاني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بالريال'!$C$4:$C$8</c:f>
              <c:numCache>
                <c:formatCode>_(* #,##0_);_(* \(#,##0\);_(* "-"??_);_(@_)</c:formatCode>
                <c:ptCount val="5"/>
                <c:pt idx="0">
                  <c:v>8800000</c:v>
                </c:pt>
                <c:pt idx="1">
                  <c:v>5500000</c:v>
                </c:pt>
                <c:pt idx="2">
                  <c:v>6600000</c:v>
                </c:pt>
                <c:pt idx="3">
                  <c:v>3740000</c:v>
                </c:pt>
                <c:pt idx="4">
                  <c:v>6160000</c:v>
                </c:pt>
              </c:numCache>
            </c:numRef>
          </c:val>
        </c:ser>
        <c:ser>
          <c:idx val="2"/>
          <c:order val="2"/>
          <c:tx>
            <c:strRef>
              <c:f>'موازنة المبيعات بالريال'!$D$3</c:f>
              <c:strCache>
                <c:ptCount val="1"/>
                <c:pt idx="0">
                  <c:v>الربع الثالث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بالريال'!$D$4:$D$8</c:f>
              <c:numCache>
                <c:formatCode>_(* #,##0_);_(* \(#,##0\);_(* "-"??_);_(@_)</c:formatCode>
                <c:ptCount val="5"/>
                <c:pt idx="0">
                  <c:v>9680000</c:v>
                </c:pt>
                <c:pt idx="1">
                  <c:v>6050000</c:v>
                </c:pt>
                <c:pt idx="2">
                  <c:v>7260000</c:v>
                </c:pt>
                <c:pt idx="3">
                  <c:v>4114000</c:v>
                </c:pt>
                <c:pt idx="4">
                  <c:v>6776000</c:v>
                </c:pt>
              </c:numCache>
            </c:numRef>
          </c:val>
        </c:ser>
        <c:ser>
          <c:idx val="3"/>
          <c:order val="3"/>
          <c:tx>
            <c:strRef>
              <c:f>'موازنة المبيعات بالريال'!$E$3</c:f>
              <c:strCache>
                <c:ptCount val="1"/>
                <c:pt idx="0">
                  <c:v>الربع الرابع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بالريال'!$E$4:$E$8</c:f>
              <c:numCache>
                <c:formatCode>_(* #,##0_);_(* \(#,##0\);_(* "-"??_);_(@_)</c:formatCode>
                <c:ptCount val="5"/>
                <c:pt idx="0">
                  <c:v>10648000</c:v>
                </c:pt>
                <c:pt idx="1">
                  <c:v>6655000</c:v>
                </c:pt>
                <c:pt idx="2">
                  <c:v>7986000</c:v>
                </c:pt>
                <c:pt idx="3">
                  <c:v>4525400</c:v>
                </c:pt>
                <c:pt idx="4">
                  <c:v>7453600</c:v>
                </c:pt>
              </c:numCache>
            </c:numRef>
          </c:val>
        </c:ser>
        <c:dLbls/>
        <c:axId val="78492800"/>
        <c:axId val="78494720"/>
      </c:barChart>
      <c:catAx>
        <c:axId val="78492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المناطق</a:t>
                </a:r>
              </a:p>
            </c:rich>
          </c:tx>
          <c:layout/>
        </c:title>
        <c:tickLblPos val="nextTo"/>
        <c:crossAx val="78494720"/>
        <c:crosses val="autoZero"/>
        <c:auto val="1"/>
        <c:lblAlgn val="ctr"/>
        <c:lblOffset val="100"/>
      </c:catAx>
      <c:valAx>
        <c:axId val="784947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المبيعات بالريال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crossAx val="7849280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مخزون الإنتاج التام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مخزون الإنتاج التام'!$B$3</c:f>
              <c:strCache>
                <c:ptCount val="1"/>
                <c:pt idx="0">
                  <c:v>الربع الأول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التام'!$B$4:$B$8</c:f>
              <c:numCache>
                <c:formatCode>_(* #,##0_);_(* \(#,##0\);_(* "-"??_);_(@_)</c:formatCode>
                <c:ptCount val="5"/>
                <c:pt idx="0">
                  <c:v>1320</c:v>
                </c:pt>
                <c:pt idx="1">
                  <c:v>825</c:v>
                </c:pt>
                <c:pt idx="2">
                  <c:v>990</c:v>
                </c:pt>
                <c:pt idx="3">
                  <c:v>561</c:v>
                </c:pt>
                <c:pt idx="4">
                  <c:v>924</c:v>
                </c:pt>
              </c:numCache>
            </c:numRef>
          </c:val>
        </c:ser>
        <c:ser>
          <c:idx val="1"/>
          <c:order val="1"/>
          <c:tx>
            <c:strRef>
              <c:f>'موازنة مخزون الإنتاج التام'!$C$3</c:f>
              <c:strCache>
                <c:ptCount val="1"/>
                <c:pt idx="0">
                  <c:v>الربع الثاني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التام'!$C$4:$C$8</c:f>
              <c:numCache>
                <c:formatCode>_(* #,##0_);_(* \(#,##0\);_(* "-"??_);_(@_)</c:formatCode>
                <c:ptCount val="5"/>
                <c:pt idx="0">
                  <c:v>1452</c:v>
                </c:pt>
                <c:pt idx="1">
                  <c:v>907.5</c:v>
                </c:pt>
                <c:pt idx="2">
                  <c:v>1089</c:v>
                </c:pt>
                <c:pt idx="3">
                  <c:v>617.1</c:v>
                </c:pt>
                <c:pt idx="4">
                  <c:v>1016.4</c:v>
                </c:pt>
              </c:numCache>
            </c:numRef>
          </c:val>
        </c:ser>
        <c:ser>
          <c:idx val="2"/>
          <c:order val="2"/>
          <c:tx>
            <c:strRef>
              <c:f>'موازنة مخزون الإنتاج التام'!$D$3</c:f>
              <c:strCache>
                <c:ptCount val="1"/>
                <c:pt idx="0">
                  <c:v>الربع الثالث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التام'!$D$4:$D$8</c:f>
              <c:numCache>
                <c:formatCode>_(* #,##0_);_(* \(#,##0\);_(* "-"??_);_(@_)</c:formatCode>
                <c:ptCount val="5"/>
                <c:pt idx="0">
                  <c:v>1597.2</c:v>
                </c:pt>
                <c:pt idx="1">
                  <c:v>998.25</c:v>
                </c:pt>
                <c:pt idx="2">
                  <c:v>1197.8999999999999</c:v>
                </c:pt>
                <c:pt idx="3">
                  <c:v>678.81</c:v>
                </c:pt>
                <c:pt idx="4">
                  <c:v>1118.04</c:v>
                </c:pt>
              </c:numCache>
            </c:numRef>
          </c:val>
        </c:ser>
        <c:ser>
          <c:idx val="3"/>
          <c:order val="3"/>
          <c:tx>
            <c:strRef>
              <c:f>'موازنة مخزون الإنتاج التام'!$E$3</c:f>
              <c:strCache>
                <c:ptCount val="1"/>
                <c:pt idx="0">
                  <c:v>الربع الرابع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التام'!$E$4:$E$8</c:f>
              <c:numCache>
                <c:formatCode>_(* #,##0_);_(* \(#,##0\);_(* "-"??_);_(@_)</c:formatCode>
                <c:ptCount val="5"/>
                <c:pt idx="0">
                  <c:v>1756.9199999999998</c:v>
                </c:pt>
                <c:pt idx="1">
                  <c:v>1098.075</c:v>
                </c:pt>
                <c:pt idx="2">
                  <c:v>1317.69</c:v>
                </c:pt>
                <c:pt idx="3">
                  <c:v>746.69099999999992</c:v>
                </c:pt>
                <c:pt idx="4">
                  <c:v>1229.8440000000001</c:v>
                </c:pt>
              </c:numCache>
            </c:numRef>
          </c:val>
        </c:ser>
        <c:dLbls/>
        <c:axId val="78585216"/>
        <c:axId val="78599680"/>
      </c:barChart>
      <c:catAx>
        <c:axId val="78585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المناطق</a:t>
                </a:r>
              </a:p>
            </c:rich>
          </c:tx>
          <c:layout/>
        </c:title>
        <c:tickLblPos val="nextTo"/>
        <c:crossAx val="78599680"/>
        <c:crosses val="autoZero"/>
        <c:auto val="1"/>
        <c:lblAlgn val="ctr"/>
        <c:lblOffset val="100"/>
      </c:catAx>
      <c:valAx>
        <c:axId val="785996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المخزون بالوحدات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crossAx val="7858521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برنامج الإنتاج ( كمية الإنتاج التام)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برنامج كمية الإنتاج'!$A$8</c:f>
              <c:strCache>
                <c:ptCount val="1"/>
                <c:pt idx="0">
                  <c:v>برنامج الإنتاج ( كمية الإنتاج التام)</c:v>
                </c:pt>
              </c:strCache>
            </c:strRef>
          </c:tx>
          <c:cat>
            <c:strRef>
              <c:f>'موازنة برنامج كمية الإنتاج'!$B$3:$E$3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برنامج كمية الإنتاج'!$B$8:$E$8</c:f>
              <c:numCache>
                <c:formatCode>_(* #,##0_);_(* \(#,##0\);_(* "-"??_);_(@_)</c:formatCode>
                <c:ptCount val="4"/>
                <c:pt idx="0">
                  <c:v>14420</c:v>
                </c:pt>
                <c:pt idx="1">
                  <c:v>15862</c:v>
                </c:pt>
                <c:pt idx="2">
                  <c:v>17448.2</c:v>
                </c:pt>
                <c:pt idx="3">
                  <c:v>19193.02</c:v>
                </c:pt>
              </c:numCache>
            </c:numRef>
          </c:val>
        </c:ser>
        <c:dLbls/>
        <c:axId val="78620928"/>
        <c:axId val="78635392"/>
      </c:barChart>
      <c:catAx>
        <c:axId val="78620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  <c:layout/>
        </c:title>
        <c:tickLblPos val="nextTo"/>
        <c:crossAx val="78635392"/>
        <c:crosses val="autoZero"/>
        <c:auto val="1"/>
        <c:lblAlgn val="ctr"/>
        <c:lblOffset val="100"/>
      </c:catAx>
      <c:valAx>
        <c:axId val="786353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الإنتاج بالوحدات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crossAx val="7862092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تكاليف المشتريات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المشتريات'!$A$11</c:f>
              <c:strCache>
                <c:ptCount val="1"/>
                <c:pt idx="0">
                  <c:v>تكاليف المشتريات</c:v>
                </c:pt>
              </c:strCache>
            </c:strRef>
          </c:tx>
          <c:cat>
            <c:strRef>
              <c:f>'موازنة المشتريات'!$B$5:$E$5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المشتريات'!$B$11:$E$11</c:f>
              <c:numCache>
                <c:formatCode>_(* #,##0_);_(* \(#,##0\);_(* "-"??_);_(@_)</c:formatCode>
                <c:ptCount val="4"/>
                <c:pt idx="0">
                  <c:v>77219100</c:v>
                </c:pt>
                <c:pt idx="1">
                  <c:v>84941009.999999985</c:v>
                </c:pt>
                <c:pt idx="2">
                  <c:v>93435110.999999985</c:v>
                </c:pt>
                <c:pt idx="3">
                  <c:v>95751684</c:v>
                </c:pt>
              </c:numCache>
            </c:numRef>
          </c:val>
        </c:ser>
        <c:dLbls/>
        <c:axId val="79172736"/>
        <c:axId val="79174656"/>
      </c:barChart>
      <c:catAx>
        <c:axId val="79172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  <c:layout/>
        </c:title>
        <c:tickLblPos val="nextTo"/>
        <c:crossAx val="79174656"/>
        <c:crosses val="autoZero"/>
        <c:auto val="1"/>
        <c:lblAlgn val="ctr"/>
        <c:lblOffset val="100"/>
      </c:catAx>
      <c:valAx>
        <c:axId val="791746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التكاليف بالريال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</c:title>
        <c:numFmt formatCode="_(* #,##0_);_(* \(#,##0\);_(* &quot;-&quot;??_);_(@_)" sourceLinked="1"/>
        <c:tickLblPos val="nextTo"/>
        <c:crossAx val="7917273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4761</xdr:rowOff>
    </xdr:from>
    <xdr:to>
      <xdr:col>6</xdr:col>
      <xdr:colOff>9525</xdr:colOff>
      <xdr:row>28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17</xdr:row>
      <xdr:rowOff>33337</xdr:rowOff>
    </xdr:from>
    <xdr:to>
      <xdr:col>8</xdr:col>
      <xdr:colOff>9525</xdr:colOff>
      <xdr:row>34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14287</xdr:rowOff>
    </xdr:from>
    <xdr:to>
      <xdr:col>8</xdr:col>
      <xdr:colOff>600075</xdr:colOff>
      <xdr:row>43</xdr:row>
      <xdr:rowOff>128587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2057400</xdr:colOff>
      <xdr:row>30</xdr:row>
      <xdr:rowOff>147637</xdr:rowOff>
    </xdr:from>
    <xdr:to>
      <xdr:col>5</xdr:col>
      <xdr:colOff>1838325</xdr:colOff>
      <xdr:row>49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rightToLeft="1" workbookViewId="0">
      <selection activeCell="B9" sqref="B9"/>
    </sheetView>
  </sheetViews>
  <sheetFormatPr defaultRowHeight="15"/>
  <cols>
    <col min="1" max="1" width="15.5703125" bestFit="1" customWidth="1"/>
    <col min="2" max="2" width="16" bestFit="1" customWidth="1"/>
    <col min="3" max="3" width="16.42578125" customWidth="1"/>
    <col min="4" max="4" width="16" bestFit="1" customWidth="1"/>
    <col min="5" max="5" width="15.5703125" customWidth="1"/>
    <col min="6" max="6" width="16" bestFit="1" customWidth="1"/>
    <col min="7" max="7" width="27.7109375" bestFit="1" customWidth="1"/>
  </cols>
  <sheetData>
    <row r="1" spans="1:7" ht="23.25">
      <c r="C1" s="1" t="s">
        <v>0</v>
      </c>
    </row>
    <row r="2" spans="1:7" ht="18.75">
      <c r="E2" s="2" t="s">
        <v>12</v>
      </c>
      <c r="G2" s="4">
        <v>0.1</v>
      </c>
    </row>
    <row r="3" spans="1:7" ht="21">
      <c r="A3" s="3" t="s">
        <v>1</v>
      </c>
      <c r="B3" s="3" t="s">
        <v>7</v>
      </c>
      <c r="C3" s="3" t="s">
        <v>8</v>
      </c>
      <c r="D3" s="3" t="s">
        <v>9</v>
      </c>
      <c r="E3" s="3" t="s">
        <v>10</v>
      </c>
      <c r="F3" s="5" t="s">
        <v>11</v>
      </c>
      <c r="G3" s="3" t="s">
        <v>18</v>
      </c>
    </row>
    <row r="4" spans="1:7" ht="21">
      <c r="A4" s="2" t="s">
        <v>2</v>
      </c>
      <c r="B4" s="7">
        <v>4000</v>
      </c>
      <c r="C4" s="8">
        <f>B4+(B4*$G$2)</f>
        <v>4400</v>
      </c>
      <c r="D4" s="8">
        <f t="shared" ref="D4:E4" si="0">C4+(C4*$G$2)</f>
        <v>4840</v>
      </c>
      <c r="E4" s="8">
        <f t="shared" si="0"/>
        <v>5324</v>
      </c>
      <c r="F4" s="9">
        <f t="shared" ref="F4:F9" si="1">SUM(B4:E4)</f>
        <v>18564</v>
      </c>
      <c r="G4" s="8">
        <f>E4+(E4*$G$2)</f>
        <v>5856.4</v>
      </c>
    </row>
    <row r="5" spans="1:7" ht="21">
      <c r="A5" s="2" t="s">
        <v>3</v>
      </c>
      <c r="B5" s="7">
        <v>2500</v>
      </c>
      <c r="C5" s="8">
        <f>B5+(B5*$G$2)</f>
        <v>2750</v>
      </c>
      <c r="D5" s="8">
        <f t="shared" ref="D5:E5" si="2">C5+(C5*$G$2)</f>
        <v>3025</v>
      </c>
      <c r="E5" s="8">
        <f t="shared" si="2"/>
        <v>3327.5</v>
      </c>
      <c r="F5" s="9">
        <f t="shared" si="1"/>
        <v>11602.5</v>
      </c>
      <c r="G5" s="8">
        <f t="shared" ref="G5:G7" si="3">E5+(E5*$G$2)</f>
        <v>3660.25</v>
      </c>
    </row>
    <row r="6" spans="1:7" ht="21">
      <c r="A6" s="2" t="s">
        <v>4</v>
      </c>
      <c r="B6" s="7">
        <v>3000</v>
      </c>
      <c r="C6" s="8">
        <f>B6+(B6*$G$2)</f>
        <v>3300</v>
      </c>
      <c r="D6" s="8">
        <f t="shared" ref="D6:E6" si="4">C6+(C6*$G$2)</f>
        <v>3630</v>
      </c>
      <c r="E6" s="8">
        <f t="shared" si="4"/>
        <v>3993</v>
      </c>
      <c r="F6" s="9">
        <f t="shared" si="1"/>
        <v>13923</v>
      </c>
      <c r="G6" s="8">
        <f t="shared" si="3"/>
        <v>4392.3</v>
      </c>
    </row>
    <row r="7" spans="1:7" ht="21">
      <c r="A7" s="2" t="s">
        <v>5</v>
      </c>
      <c r="B7" s="7">
        <v>1700</v>
      </c>
      <c r="C7" s="8">
        <f>B7+(B7*$G$2)</f>
        <v>1870</v>
      </c>
      <c r="D7" s="8">
        <f t="shared" ref="D7:E7" si="5">C7+(C7*$G$2)</f>
        <v>2057</v>
      </c>
      <c r="E7" s="8">
        <f t="shared" si="5"/>
        <v>2262.6999999999998</v>
      </c>
      <c r="F7" s="9">
        <f t="shared" si="1"/>
        <v>7889.7</v>
      </c>
      <c r="G7" s="8">
        <f t="shared" si="3"/>
        <v>2488.9699999999998</v>
      </c>
    </row>
    <row r="8" spans="1:7" ht="21">
      <c r="A8" s="2" t="s">
        <v>6</v>
      </c>
      <c r="B8" s="7">
        <v>2800</v>
      </c>
      <c r="C8" s="8">
        <f>B8+(B8*$G$2)</f>
        <v>3080</v>
      </c>
      <c r="D8" s="8">
        <f t="shared" ref="D8" si="6">C8+(C8*$G$2)</f>
        <v>3388</v>
      </c>
      <c r="E8" s="8">
        <f>D8+(D8*$G$2)</f>
        <v>3726.8</v>
      </c>
      <c r="F8" s="9">
        <f t="shared" si="1"/>
        <v>12994.8</v>
      </c>
      <c r="G8" s="8">
        <f>E8+(E8*$G$2)</f>
        <v>4099.4800000000005</v>
      </c>
    </row>
    <row r="9" spans="1:7" ht="21">
      <c r="A9" s="6" t="s">
        <v>11</v>
      </c>
      <c r="B9" s="9">
        <f>SUM(B4:B8)</f>
        <v>14000</v>
      </c>
      <c r="C9" s="9">
        <f>SUM(C4:C8)</f>
        <v>15400</v>
      </c>
      <c r="D9" s="9">
        <f>SUM(D4:D8)</f>
        <v>16940</v>
      </c>
      <c r="E9" s="9">
        <f>SUM(E4:E8)</f>
        <v>18634</v>
      </c>
      <c r="F9" s="9">
        <f t="shared" si="1"/>
        <v>64974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"/>
  <sheetViews>
    <sheetView rightToLeft="1" topLeftCell="A7" workbookViewId="0">
      <selection activeCell="A3" sqref="A3:F9"/>
    </sheetView>
  </sheetViews>
  <sheetFormatPr defaultRowHeight="15"/>
  <cols>
    <col min="1" max="1" width="15.5703125" bestFit="1" customWidth="1"/>
    <col min="2" max="2" width="17.5703125" bestFit="1" customWidth="1"/>
    <col min="3" max="3" width="27.7109375" bestFit="1" customWidth="1"/>
    <col min="4" max="5" width="17.5703125" bestFit="1" customWidth="1"/>
    <col min="6" max="6" width="19.140625" bestFit="1" customWidth="1"/>
  </cols>
  <sheetData>
    <row r="1" spans="1:7" ht="23.25">
      <c r="C1" s="1" t="s">
        <v>13</v>
      </c>
    </row>
    <row r="2" spans="1:7" ht="18.75">
      <c r="E2" s="2" t="s">
        <v>14</v>
      </c>
      <c r="F2" s="2">
        <v>2000</v>
      </c>
      <c r="G2" s="4" t="s">
        <v>15</v>
      </c>
    </row>
    <row r="3" spans="1:7" ht="21">
      <c r="A3" s="3" t="s">
        <v>1</v>
      </c>
      <c r="B3" s="3" t="s">
        <v>7</v>
      </c>
      <c r="C3" s="3" t="s">
        <v>8</v>
      </c>
      <c r="D3" s="3" t="s">
        <v>9</v>
      </c>
      <c r="E3" s="3" t="s">
        <v>10</v>
      </c>
      <c r="F3" s="5" t="s">
        <v>11</v>
      </c>
    </row>
    <row r="4" spans="1:7" ht="21">
      <c r="A4" s="2" t="s">
        <v>2</v>
      </c>
      <c r="B4" s="8">
        <f>'موازنة المبيعات بالوحدات'!B4*$F$2</f>
        <v>8000000</v>
      </c>
      <c r="C4" s="8">
        <f>'موازنة المبيعات بالوحدات'!C4*$F$2</f>
        <v>8800000</v>
      </c>
      <c r="D4" s="8">
        <f>'موازنة المبيعات بالوحدات'!D4*$F$2</f>
        <v>9680000</v>
      </c>
      <c r="E4" s="8">
        <f>'موازنة المبيعات بالوحدات'!E4*$F$2</f>
        <v>10648000</v>
      </c>
      <c r="F4" s="9">
        <f t="shared" ref="F4:F9" si="0">SUM(B4:E4)</f>
        <v>37128000</v>
      </c>
    </row>
    <row r="5" spans="1:7" ht="21">
      <c r="A5" s="2" t="s">
        <v>3</v>
      </c>
      <c r="B5" s="8">
        <f>'موازنة المبيعات بالوحدات'!B5*$F$2</f>
        <v>5000000</v>
      </c>
      <c r="C5" s="8">
        <f>'موازنة المبيعات بالوحدات'!C5*$F$2</f>
        <v>5500000</v>
      </c>
      <c r="D5" s="8">
        <f>'موازنة المبيعات بالوحدات'!D5*$F$2</f>
        <v>6050000</v>
      </c>
      <c r="E5" s="8">
        <f>'موازنة المبيعات بالوحدات'!E5*$F$2</f>
        <v>6655000</v>
      </c>
      <c r="F5" s="9">
        <f t="shared" si="0"/>
        <v>23205000</v>
      </c>
    </row>
    <row r="6" spans="1:7" ht="21">
      <c r="A6" s="2" t="s">
        <v>4</v>
      </c>
      <c r="B6" s="8">
        <f>'موازنة المبيعات بالوحدات'!B6*$F$2</f>
        <v>6000000</v>
      </c>
      <c r="C6" s="8">
        <f>'موازنة المبيعات بالوحدات'!C6*$F$2</f>
        <v>6600000</v>
      </c>
      <c r="D6" s="8">
        <f>'موازنة المبيعات بالوحدات'!D6*$F$2</f>
        <v>7260000</v>
      </c>
      <c r="E6" s="8">
        <f>'موازنة المبيعات بالوحدات'!E6*$F$2</f>
        <v>7986000</v>
      </c>
      <c r="F6" s="9">
        <f t="shared" si="0"/>
        <v>27846000</v>
      </c>
    </row>
    <row r="7" spans="1:7" ht="21">
      <c r="A7" s="2" t="s">
        <v>5</v>
      </c>
      <c r="B7" s="8">
        <f>'موازنة المبيعات بالوحدات'!B7*$F$2</f>
        <v>3400000</v>
      </c>
      <c r="C7" s="8">
        <f>'موازنة المبيعات بالوحدات'!C7*$F$2</f>
        <v>3740000</v>
      </c>
      <c r="D7" s="8">
        <f>'موازنة المبيعات بالوحدات'!D7*$F$2</f>
        <v>4114000</v>
      </c>
      <c r="E7" s="8">
        <f>'موازنة المبيعات بالوحدات'!E7*$F$2</f>
        <v>4525400</v>
      </c>
      <c r="F7" s="9">
        <f t="shared" si="0"/>
        <v>15779400</v>
      </c>
    </row>
    <row r="8" spans="1:7" ht="21">
      <c r="A8" s="2" t="s">
        <v>6</v>
      </c>
      <c r="B8" s="8">
        <f>'موازنة المبيعات بالوحدات'!B8*$F$2</f>
        <v>5600000</v>
      </c>
      <c r="C8" s="8">
        <f>'موازنة المبيعات بالوحدات'!C8*$F$2</f>
        <v>6160000</v>
      </c>
      <c r="D8" s="8">
        <f>'موازنة المبيعات بالوحدات'!D8*$F$2</f>
        <v>6776000</v>
      </c>
      <c r="E8" s="8">
        <f>'موازنة المبيعات بالوحدات'!E8*$F$2</f>
        <v>7453600</v>
      </c>
      <c r="F8" s="9">
        <f t="shared" si="0"/>
        <v>25989600</v>
      </c>
    </row>
    <row r="9" spans="1:7" ht="21">
      <c r="A9" s="6" t="s">
        <v>11</v>
      </c>
      <c r="B9" s="9">
        <f>SUM(B4:B8)</f>
        <v>28000000</v>
      </c>
      <c r="C9" s="9">
        <f>SUM(C4:C8)</f>
        <v>30800000</v>
      </c>
      <c r="D9" s="9">
        <f>SUM(D4:D8)</f>
        <v>33880000</v>
      </c>
      <c r="E9" s="9">
        <f>SUM(E4:E8)</f>
        <v>37268000</v>
      </c>
      <c r="F9" s="9">
        <f t="shared" si="0"/>
        <v>129948000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rightToLeft="1" topLeftCell="A13" workbookViewId="0">
      <selection activeCell="A22" sqref="A22"/>
    </sheetView>
  </sheetViews>
  <sheetFormatPr defaultRowHeight="15"/>
  <cols>
    <col min="1" max="1" width="15.7109375" bestFit="1" customWidth="1"/>
    <col min="2" max="2" width="11.85546875" bestFit="1" customWidth="1"/>
    <col min="3" max="3" width="12.5703125" customWidth="1"/>
    <col min="4" max="4" width="14.28515625" customWidth="1"/>
    <col min="5" max="5" width="12.85546875" bestFit="1" customWidth="1"/>
    <col min="6" max="6" width="11.85546875" customWidth="1"/>
  </cols>
  <sheetData>
    <row r="1" spans="1:7" ht="23.25">
      <c r="C1" s="1" t="s">
        <v>19</v>
      </c>
    </row>
    <row r="2" spans="1:7" ht="23.25">
      <c r="C2" s="1"/>
      <c r="D2" s="10" t="s">
        <v>16</v>
      </c>
      <c r="F2" s="11">
        <v>0.3</v>
      </c>
      <c r="G2" s="11" t="s">
        <v>17</v>
      </c>
    </row>
    <row r="3" spans="1:7" ht="21">
      <c r="A3" s="3" t="s">
        <v>1</v>
      </c>
      <c r="B3" s="3" t="s">
        <v>7</v>
      </c>
      <c r="C3" s="3" t="s">
        <v>8</v>
      </c>
      <c r="D3" s="3" t="s">
        <v>9</v>
      </c>
      <c r="E3" s="12" t="s">
        <v>10</v>
      </c>
      <c r="F3" s="5"/>
    </row>
    <row r="4" spans="1:7" ht="21">
      <c r="A4" s="2" t="s">
        <v>2</v>
      </c>
      <c r="B4" s="8">
        <f>'موازنة المبيعات بالوحدات'!C4*$F$2</f>
        <v>1320</v>
      </c>
      <c r="C4" s="8">
        <f>'موازنة المبيعات بالوحدات'!D4*$F$2</f>
        <v>1452</v>
      </c>
      <c r="D4" s="8">
        <f>'موازنة المبيعات بالوحدات'!E4*$F$2</f>
        <v>1597.2</v>
      </c>
      <c r="E4" s="13">
        <f>'موازنة المبيعات بالوحدات'!G4*$F$2</f>
        <v>1756.9199999999998</v>
      </c>
      <c r="F4" s="9"/>
    </row>
    <row r="5" spans="1:7" ht="21">
      <c r="A5" s="2" t="s">
        <v>3</v>
      </c>
      <c r="B5" s="8">
        <f>'موازنة المبيعات بالوحدات'!C5*$F$2</f>
        <v>825</v>
      </c>
      <c r="C5" s="8">
        <f>'موازنة المبيعات بالوحدات'!D5*$F$2</f>
        <v>907.5</v>
      </c>
      <c r="D5" s="8">
        <f>'موازنة المبيعات بالوحدات'!E5*$F$2</f>
        <v>998.25</v>
      </c>
      <c r="E5" s="13">
        <f>'موازنة المبيعات بالوحدات'!G5*$F$2</f>
        <v>1098.075</v>
      </c>
      <c r="F5" s="9"/>
    </row>
    <row r="6" spans="1:7" ht="21">
      <c r="A6" s="2" t="s">
        <v>4</v>
      </c>
      <c r="B6" s="8">
        <f>'موازنة المبيعات بالوحدات'!C6*$F$2</f>
        <v>990</v>
      </c>
      <c r="C6" s="8">
        <f>'موازنة المبيعات بالوحدات'!D6*$F$2</f>
        <v>1089</v>
      </c>
      <c r="D6" s="8">
        <f>'موازنة المبيعات بالوحدات'!E6*$F$2</f>
        <v>1197.8999999999999</v>
      </c>
      <c r="E6" s="13">
        <f>'موازنة المبيعات بالوحدات'!G6*$F$2</f>
        <v>1317.69</v>
      </c>
      <c r="F6" s="9"/>
    </row>
    <row r="7" spans="1:7" ht="21">
      <c r="A7" s="2" t="s">
        <v>5</v>
      </c>
      <c r="B7" s="8">
        <f>'موازنة المبيعات بالوحدات'!C7*$F$2</f>
        <v>561</v>
      </c>
      <c r="C7" s="8">
        <f>'موازنة المبيعات بالوحدات'!D7*$F$2</f>
        <v>617.1</v>
      </c>
      <c r="D7" s="8">
        <f>'موازنة المبيعات بالوحدات'!E7*$F$2</f>
        <v>678.81</v>
      </c>
      <c r="E7" s="13">
        <f>'موازنة المبيعات بالوحدات'!G7*$F$2</f>
        <v>746.69099999999992</v>
      </c>
      <c r="F7" s="9"/>
    </row>
    <row r="8" spans="1:7" ht="21">
      <c r="A8" s="2" t="s">
        <v>6</v>
      </c>
      <c r="B8" s="8">
        <f>'موازنة المبيعات بالوحدات'!C8*$F$2</f>
        <v>924</v>
      </c>
      <c r="C8" s="8">
        <f>'موازنة المبيعات بالوحدات'!D8*$F$2</f>
        <v>1016.4</v>
      </c>
      <c r="D8" s="8">
        <f>'موازنة المبيعات بالوحدات'!E8*$F$2</f>
        <v>1118.04</v>
      </c>
      <c r="E8" s="13">
        <f>'موازنة المبيعات بالوحدات'!G8*$F$2</f>
        <v>1229.8440000000001</v>
      </c>
      <c r="F8" s="9"/>
    </row>
    <row r="9" spans="1:7" ht="21">
      <c r="A9" s="6" t="s">
        <v>11</v>
      </c>
      <c r="B9" s="9">
        <f>SUM(B4:B8)</f>
        <v>4620</v>
      </c>
      <c r="C9" s="9">
        <f>SUM(C4:C8)</f>
        <v>5082</v>
      </c>
      <c r="D9" s="9">
        <f>SUM(D4:D8)</f>
        <v>5590.2</v>
      </c>
      <c r="E9" s="9">
        <f>SUM(E4:E8)</f>
        <v>6149.2199999999993</v>
      </c>
      <c r="F9" s="9"/>
    </row>
    <row r="12" spans="1:7" ht="20.25">
      <c r="B12" s="24" t="s">
        <v>34</v>
      </c>
    </row>
    <row r="13" spans="1:7" ht="18">
      <c r="B13" s="25" t="s">
        <v>35</v>
      </c>
    </row>
    <row r="14" spans="1:7" ht="18">
      <c r="D14" s="26" t="s">
        <v>36</v>
      </c>
    </row>
    <row r="15" spans="1:7" ht="18">
      <c r="D15" s="26" t="s">
        <v>37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5"/>
  <sheetViews>
    <sheetView rightToLeft="1" topLeftCell="A4" workbookViewId="0">
      <selection activeCell="K18" sqref="K18"/>
    </sheetView>
  </sheetViews>
  <sheetFormatPr defaultRowHeight="15"/>
  <cols>
    <col min="1" max="1" width="31.28515625" bestFit="1" customWidth="1"/>
    <col min="2" max="2" width="11.7109375" customWidth="1"/>
    <col min="3" max="3" width="15.85546875" customWidth="1"/>
    <col min="4" max="5" width="12.85546875" bestFit="1" customWidth="1"/>
    <col min="6" max="6" width="12.140625" customWidth="1"/>
  </cols>
  <sheetData>
    <row r="1" spans="1:6" ht="23.25">
      <c r="C1" s="1" t="s">
        <v>20</v>
      </c>
    </row>
    <row r="2" spans="1:6" ht="23.25">
      <c r="C2" s="1"/>
      <c r="D2" s="10"/>
    </row>
    <row r="3" spans="1:6" ht="21">
      <c r="A3" s="3" t="s">
        <v>1</v>
      </c>
      <c r="B3" s="3" t="s">
        <v>7</v>
      </c>
      <c r="C3" s="3" t="s">
        <v>8</v>
      </c>
      <c r="D3" s="3" t="s">
        <v>9</v>
      </c>
      <c r="E3" s="14" t="s">
        <v>10</v>
      </c>
      <c r="F3" s="14"/>
    </row>
    <row r="4" spans="1:6" ht="18.75">
      <c r="A4" s="2" t="s">
        <v>21</v>
      </c>
      <c r="B4" s="8">
        <f>'موازنة المبيعات بالوحدات'!B9</f>
        <v>14000</v>
      </c>
      <c r="C4" s="8">
        <f>'موازنة المبيعات بالوحدات'!C9</f>
        <v>15400</v>
      </c>
      <c r="D4" s="8">
        <f>'موازنة المبيعات بالوحدات'!D9</f>
        <v>16940</v>
      </c>
      <c r="E4" s="8">
        <f>'موازنة المبيعات بالوحدات'!E9</f>
        <v>18634</v>
      </c>
    </row>
    <row r="5" spans="1:6" ht="18.75">
      <c r="A5" s="2" t="s">
        <v>22</v>
      </c>
      <c r="B5" s="8">
        <f>'موازنة مخزون الإنتاج التام'!B9</f>
        <v>4620</v>
      </c>
      <c r="C5" s="16">
        <f>'موازنة مخزون الإنتاج التام'!C9</f>
        <v>5082</v>
      </c>
      <c r="D5" s="17">
        <f>'موازنة مخزون الإنتاج التام'!D9</f>
        <v>5590.2</v>
      </c>
      <c r="E5" s="8">
        <f>'موازنة مخزون الإنتاج التام'!E9</f>
        <v>6149.2199999999993</v>
      </c>
    </row>
    <row r="6" spans="1:6" ht="18.75">
      <c r="A6" s="2" t="s">
        <v>11</v>
      </c>
      <c r="B6" s="15">
        <f>SUM(B4:B5)</f>
        <v>18620</v>
      </c>
      <c r="C6" s="15">
        <f t="shared" ref="C6:E6" si="0">SUM(C4:C5)</f>
        <v>20482</v>
      </c>
      <c r="D6" s="15">
        <f t="shared" si="0"/>
        <v>22530.2</v>
      </c>
      <c r="E6" s="15">
        <f t="shared" si="0"/>
        <v>24783.22</v>
      </c>
    </row>
    <row r="7" spans="1:6" ht="18.75">
      <c r="A7" s="2" t="s">
        <v>23</v>
      </c>
      <c r="B7" s="18">
        <f>B4*'موازنة مخزون الإنتاج التام'!F2</f>
        <v>4200</v>
      </c>
      <c r="C7" s="8">
        <f>B5</f>
        <v>4620</v>
      </c>
      <c r="D7" s="16">
        <f>C5</f>
        <v>5082</v>
      </c>
      <c r="E7" s="17">
        <f>D5</f>
        <v>5590.2</v>
      </c>
    </row>
    <row r="8" spans="1:6" ht="18.75">
      <c r="A8" s="2" t="s">
        <v>24</v>
      </c>
      <c r="B8" s="19">
        <f>B6-B7</f>
        <v>14420</v>
      </c>
      <c r="C8" s="19">
        <f t="shared" ref="C8:D8" si="1">C6-C7</f>
        <v>15862</v>
      </c>
      <c r="D8" s="19">
        <f t="shared" si="1"/>
        <v>17448.2</v>
      </c>
      <c r="E8" s="19">
        <f>E6-E7</f>
        <v>19193.02</v>
      </c>
      <c r="F8" s="22"/>
    </row>
    <row r="9" spans="1:6" ht="21">
      <c r="A9" s="6"/>
      <c r="B9" s="9"/>
      <c r="C9" s="9"/>
      <c r="D9" s="9"/>
      <c r="E9" s="9"/>
    </row>
    <row r="10" spans="1:6" ht="21">
      <c r="A10" s="6"/>
      <c r="B10" s="9"/>
      <c r="C10" s="9"/>
      <c r="D10" s="9"/>
      <c r="E10" s="9"/>
    </row>
    <row r="11" spans="1:6" ht="18">
      <c r="A11" s="27" t="s">
        <v>34</v>
      </c>
      <c r="E11" s="28"/>
    </row>
    <row r="12" spans="1:6" ht="18">
      <c r="A12" s="25" t="s">
        <v>39</v>
      </c>
      <c r="B12" s="25"/>
      <c r="C12" s="25"/>
      <c r="D12" s="25"/>
      <c r="E12" s="25"/>
    </row>
    <row r="13" spans="1:6" ht="9" customHeight="1">
      <c r="A13" s="25"/>
      <c r="B13" s="25"/>
      <c r="C13" s="25"/>
      <c r="D13" s="25"/>
      <c r="E13" s="25"/>
    </row>
    <row r="14" spans="1:6" ht="18">
      <c r="A14" s="25" t="s">
        <v>40</v>
      </c>
      <c r="B14" s="25"/>
      <c r="C14" s="25"/>
      <c r="D14" s="25"/>
      <c r="E14" s="25"/>
    </row>
    <row r="15" spans="1:6" ht="18">
      <c r="A15" s="25" t="s">
        <v>41</v>
      </c>
      <c r="B15" s="25"/>
      <c r="C15" s="25"/>
      <c r="D15" s="25"/>
      <c r="E15" s="25"/>
    </row>
    <row r="16" spans="1:6" ht="18">
      <c r="A16" s="25" t="s">
        <v>42</v>
      </c>
      <c r="B16" s="25"/>
      <c r="C16" s="25"/>
      <c r="D16" s="25"/>
      <c r="E16" s="25"/>
    </row>
    <row r="17" spans="1:6" ht="9.75" customHeight="1">
      <c r="A17" s="25"/>
      <c r="B17" s="25"/>
      <c r="C17" s="25"/>
      <c r="D17" s="25"/>
      <c r="E17" s="25"/>
    </row>
    <row r="18" spans="1:6" ht="18">
      <c r="A18" s="29" t="s">
        <v>43</v>
      </c>
      <c r="B18" s="25"/>
      <c r="C18" s="25"/>
      <c r="D18" s="25"/>
      <c r="E18" s="25"/>
    </row>
    <row r="19" spans="1:6" ht="18">
      <c r="A19" s="32" t="s">
        <v>44</v>
      </c>
      <c r="B19" s="25"/>
      <c r="D19" s="26"/>
      <c r="E19" s="33" t="s">
        <v>45</v>
      </c>
      <c r="F19" s="30"/>
    </row>
    <row r="20" spans="1:6" ht="18">
      <c r="A20" s="29" t="s">
        <v>38</v>
      </c>
      <c r="B20" s="25">
        <f>'موازنة المبيعات بالوحدات'!B9</f>
        <v>14000</v>
      </c>
      <c r="C20" s="34" t="s">
        <v>46</v>
      </c>
      <c r="E20" s="26"/>
      <c r="F20" s="30"/>
    </row>
    <row r="21" spans="1:6" ht="18">
      <c r="A21" s="29" t="s">
        <v>38</v>
      </c>
      <c r="B21" s="25">
        <f>'موازنة المبيعات بالوحدات'!B9*'موازنة مخزون الإنتاج التام'!F2</f>
        <v>4200</v>
      </c>
      <c r="C21" s="25" t="s">
        <v>49</v>
      </c>
    </row>
    <row r="22" spans="1:6" ht="9" customHeight="1"/>
    <row r="23" spans="1:6" ht="18">
      <c r="A23" s="27" t="s">
        <v>34</v>
      </c>
    </row>
    <row r="24" spans="1:6" ht="18">
      <c r="A24" s="31" t="s">
        <v>47</v>
      </c>
    </row>
    <row r="25" spans="1:6" ht="18">
      <c r="A25" s="31" t="s">
        <v>48</v>
      </c>
      <c r="B25" s="35">
        <f>E5</f>
        <v>6149.2199999999993</v>
      </c>
      <c r="C25" s="25" t="s">
        <v>49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rightToLeft="1" tabSelected="1" workbookViewId="0">
      <selection activeCell="F25" sqref="F25"/>
    </sheetView>
  </sheetViews>
  <sheetFormatPr defaultRowHeight="15"/>
  <cols>
    <col min="1" max="1" width="31.28515625" bestFit="1" customWidth="1"/>
    <col min="2" max="2" width="17.140625" bestFit="1" customWidth="1"/>
    <col min="3" max="3" width="17.28515625" customWidth="1"/>
    <col min="4" max="4" width="19" customWidth="1"/>
    <col min="5" max="5" width="17.85546875" customWidth="1"/>
    <col min="6" max="6" width="27.7109375" bestFit="1" customWidth="1"/>
  </cols>
  <sheetData>
    <row r="1" spans="1:7" ht="23.25">
      <c r="C1" s="1" t="s">
        <v>26</v>
      </c>
    </row>
    <row r="2" spans="1:7" ht="23.25">
      <c r="C2" s="1"/>
      <c r="D2" s="10" t="s">
        <v>29</v>
      </c>
      <c r="F2" s="10">
        <v>7.5</v>
      </c>
      <c r="G2" s="10" t="s">
        <v>30</v>
      </c>
    </row>
    <row r="3" spans="1:7" ht="23.25">
      <c r="C3" s="1"/>
      <c r="D3" s="10" t="s">
        <v>31</v>
      </c>
      <c r="F3" s="20">
        <v>0.2</v>
      </c>
      <c r="G3" s="10" t="s">
        <v>32</v>
      </c>
    </row>
    <row r="4" spans="1:7" ht="23.25">
      <c r="C4" s="1"/>
      <c r="D4" s="10" t="s">
        <v>33</v>
      </c>
      <c r="F4" s="21">
        <v>700</v>
      </c>
      <c r="G4" s="10" t="s">
        <v>15</v>
      </c>
    </row>
    <row r="5" spans="1:7" ht="21">
      <c r="A5" s="3" t="s">
        <v>1</v>
      </c>
      <c r="B5" s="3" t="s">
        <v>7</v>
      </c>
      <c r="C5" s="3" t="s">
        <v>8</v>
      </c>
      <c r="D5" s="3" t="s">
        <v>9</v>
      </c>
      <c r="E5" s="14" t="s">
        <v>10</v>
      </c>
      <c r="F5" s="14" t="s">
        <v>18</v>
      </c>
    </row>
    <row r="6" spans="1:7" ht="18.75">
      <c r="A6" s="2" t="s">
        <v>25</v>
      </c>
      <c r="B6" s="18">
        <f>'موازنة برنامج كمية الإنتاج'!B8*$F2</f>
        <v>108150</v>
      </c>
      <c r="C6" s="8">
        <f>'موازنة برنامج كمية الإنتاج'!C8*$F2</f>
        <v>118965</v>
      </c>
      <c r="D6" s="8">
        <f>'موازنة برنامج كمية الإنتاج'!D8*$F2</f>
        <v>130861.5</v>
      </c>
      <c r="E6" s="8">
        <f>'موازنة برنامج كمية الإنتاج'!E8*$F2</f>
        <v>143947.65</v>
      </c>
      <c r="F6" s="18">
        <f>'موازنة برنامج كمية الإنتاج'!B8*F2</f>
        <v>108150</v>
      </c>
    </row>
    <row r="7" spans="1:7" ht="18.75">
      <c r="A7" s="2" t="s">
        <v>22</v>
      </c>
      <c r="B7" s="8">
        <f>C6*$F3</f>
        <v>23793</v>
      </c>
      <c r="C7" s="16">
        <f>D6*$F3</f>
        <v>26172.300000000003</v>
      </c>
      <c r="D7" s="17">
        <f>E6*$F3</f>
        <v>28789.53</v>
      </c>
      <c r="E7" s="8">
        <f>F6*F3</f>
        <v>21630</v>
      </c>
    </row>
    <row r="8" spans="1:7" ht="18.75">
      <c r="A8" s="2" t="s">
        <v>11</v>
      </c>
      <c r="B8" s="15">
        <f>SUM(B6:B7)</f>
        <v>131943</v>
      </c>
      <c r="C8" s="15">
        <f t="shared" ref="C8:D8" si="0">SUM(C6:C7)</f>
        <v>145137.29999999999</v>
      </c>
      <c r="D8" s="15">
        <f t="shared" si="0"/>
        <v>159651.03</v>
      </c>
      <c r="E8" s="15">
        <f>SUM(E6:E7)</f>
        <v>165577.65</v>
      </c>
    </row>
    <row r="9" spans="1:7" ht="18.75">
      <c r="A9" s="2" t="s">
        <v>23</v>
      </c>
      <c r="B9" s="23">
        <f>B6*F3</f>
        <v>21630</v>
      </c>
      <c r="C9" s="8">
        <f>B7</f>
        <v>23793</v>
      </c>
      <c r="D9" s="16">
        <f>C7</f>
        <v>26172.300000000003</v>
      </c>
      <c r="E9" s="17">
        <f>D7</f>
        <v>28789.53</v>
      </c>
    </row>
    <row r="10" spans="1:7" ht="18.75">
      <c r="A10" s="2" t="s">
        <v>27</v>
      </c>
      <c r="B10" s="19">
        <f>B8-B9</f>
        <v>110313</v>
      </c>
      <c r="C10" s="19">
        <f t="shared" ref="C10:D10" si="1">C8-C9</f>
        <v>121344.29999999999</v>
      </c>
      <c r="D10" s="19">
        <f t="shared" si="1"/>
        <v>133478.72999999998</v>
      </c>
      <c r="E10" s="19">
        <f>E8-E9</f>
        <v>136788.12</v>
      </c>
    </row>
    <row r="11" spans="1:7" ht="18.75">
      <c r="A11" s="2" t="s">
        <v>28</v>
      </c>
      <c r="B11" s="15">
        <f>B10*$F4</f>
        <v>77219100</v>
      </c>
      <c r="C11" s="15">
        <f t="shared" ref="C11:E11" si="2">C10*$F4</f>
        <v>84941009.999999985</v>
      </c>
      <c r="D11" s="15">
        <f t="shared" si="2"/>
        <v>93435110.999999985</v>
      </c>
      <c r="E11" s="15">
        <f t="shared" si="2"/>
        <v>95751684</v>
      </c>
    </row>
    <row r="14" spans="1:7" ht="18">
      <c r="A14" s="27" t="s">
        <v>34</v>
      </c>
      <c r="E14" s="28"/>
    </row>
    <row r="15" spans="1:7" ht="18">
      <c r="A15" s="25" t="s">
        <v>39</v>
      </c>
      <c r="B15" s="25"/>
      <c r="C15" s="25"/>
      <c r="D15" s="25"/>
      <c r="E15" s="25"/>
    </row>
    <row r="16" spans="1:7" ht="18">
      <c r="A16" s="25"/>
      <c r="B16" s="25"/>
      <c r="C16" s="25"/>
      <c r="D16" s="25"/>
      <c r="E16" s="25"/>
    </row>
    <row r="17" spans="1:6" ht="18">
      <c r="A17" s="25" t="s">
        <v>40</v>
      </c>
      <c r="B17" s="25"/>
      <c r="C17" s="25"/>
      <c r="D17" s="25"/>
      <c r="E17" s="25"/>
    </row>
    <row r="18" spans="1:6" ht="18">
      <c r="A18" s="25" t="s">
        <v>41</v>
      </c>
      <c r="B18" s="25"/>
      <c r="C18" s="25"/>
      <c r="D18" s="25"/>
      <c r="E18" s="25"/>
    </row>
    <row r="19" spans="1:6" ht="18">
      <c r="A19" s="25" t="s">
        <v>42</v>
      </c>
      <c r="B19" s="25"/>
      <c r="C19" s="25"/>
      <c r="D19" s="25"/>
      <c r="E19" s="25"/>
    </row>
    <row r="20" spans="1:6" ht="18">
      <c r="A20" s="25"/>
      <c r="B20" s="25"/>
      <c r="C20" s="25"/>
      <c r="D20" s="25"/>
      <c r="E20" s="25"/>
    </row>
    <row r="21" spans="1:6" ht="18">
      <c r="A21" s="29" t="s">
        <v>43</v>
      </c>
      <c r="B21" s="25"/>
      <c r="C21" s="25"/>
      <c r="D21" s="25"/>
      <c r="E21" s="25"/>
    </row>
    <row r="22" spans="1:6" ht="18">
      <c r="A22" s="32" t="s">
        <v>50</v>
      </c>
      <c r="B22" s="25"/>
      <c r="D22" s="26"/>
      <c r="E22" s="33" t="s">
        <v>51</v>
      </c>
      <c r="F22" s="30"/>
    </row>
    <row r="23" spans="1:6" ht="18">
      <c r="A23" s="29" t="s">
        <v>38</v>
      </c>
      <c r="B23" s="36">
        <f>B6</f>
        <v>108150</v>
      </c>
      <c r="C23" s="34" t="s">
        <v>52</v>
      </c>
      <c r="E23" s="26"/>
      <c r="F23" s="30"/>
    </row>
    <row r="24" spans="1:6" ht="18">
      <c r="A24" s="29" t="s">
        <v>38</v>
      </c>
      <c r="B24" s="36">
        <f>B6*F3</f>
        <v>21630</v>
      </c>
      <c r="C24" s="36" t="s">
        <v>30</v>
      </c>
    </row>
    <row r="26" spans="1:6" ht="18">
      <c r="A26" s="27" t="s">
        <v>34</v>
      </c>
    </row>
    <row r="27" spans="1:6" ht="18">
      <c r="A27" s="31" t="s">
        <v>47</v>
      </c>
    </row>
    <row r="28" spans="1:6" ht="18">
      <c r="A28" s="31" t="s">
        <v>48</v>
      </c>
      <c r="B28" s="37">
        <f>E7</f>
        <v>21630</v>
      </c>
      <c r="C28" s="36" t="s">
        <v>30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موازنة المبيعات بالوحدات</vt:lpstr>
      <vt:lpstr>موازنة المبيعات بالريال</vt:lpstr>
      <vt:lpstr>موازنة مخزون الإنتاج التام</vt:lpstr>
      <vt:lpstr>موازنة برنامج كمية الإنتاج</vt:lpstr>
      <vt:lpstr>موازنة المشتريات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Hatem Abd-All-Fattah</dc:creator>
  <cp:lastModifiedBy>HNSRH</cp:lastModifiedBy>
  <dcterms:created xsi:type="dcterms:W3CDTF">2015-03-31T08:36:38Z</dcterms:created>
  <dcterms:modified xsi:type="dcterms:W3CDTF">2015-04-09T16:09:01Z</dcterms:modified>
</cp:coreProperties>
</file>