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Vapor_Pressure_Calculations" sheetId="11" r:id="rId1"/>
  </sheets>
  <calcPr calcId="152511"/>
</workbook>
</file>

<file path=xl/calcChain.xml><?xml version="1.0" encoding="utf-8"?>
<calcChain xmlns="http://schemas.openxmlformats.org/spreadsheetml/2006/main">
  <c r="B3" i="11" l="1"/>
  <c r="H3" i="11"/>
  <c r="H4" i="11" s="1"/>
  <c r="H5" i="11" s="1"/>
  <c r="H6" i="11" s="1"/>
  <c r="H7" i="11" s="1"/>
  <c r="B5" i="11"/>
  <c r="B6" i="11" s="1"/>
  <c r="H11" i="11"/>
  <c r="H12" i="11"/>
  <c r="H13" i="11"/>
  <c r="H14" i="11"/>
  <c r="H15" i="11"/>
  <c r="H16" i="11"/>
  <c r="H17" i="11"/>
  <c r="H18" i="11"/>
  <c r="H19" i="11"/>
  <c r="H20" i="11"/>
  <c r="H21" i="11"/>
  <c r="H10" i="11"/>
  <c r="E10" i="11" l="1"/>
  <c r="F10" i="11" s="1"/>
  <c r="G10" i="11" l="1"/>
  <c r="E11" i="11"/>
  <c r="F11" i="11" s="1"/>
  <c r="G11" i="11" s="1"/>
  <c r="E12" i="11"/>
  <c r="F12" i="11" s="1"/>
  <c r="G12" i="11" s="1"/>
  <c r="E13" i="11"/>
  <c r="F13" i="11" s="1"/>
  <c r="G13" i="11" s="1"/>
  <c r="E14" i="11"/>
  <c r="F14" i="11" s="1"/>
  <c r="G14" i="11" s="1"/>
  <c r="E15" i="11"/>
  <c r="F15" i="11" s="1"/>
  <c r="G15" i="11" s="1"/>
  <c r="E16" i="11"/>
  <c r="F16" i="11" s="1"/>
  <c r="G16" i="11" s="1"/>
  <c r="E17" i="11"/>
  <c r="F17" i="11" s="1"/>
  <c r="G17" i="11" s="1"/>
  <c r="E18" i="11"/>
  <c r="F18" i="11" s="1"/>
  <c r="G18" i="11" s="1"/>
  <c r="E19" i="11"/>
  <c r="F19" i="11" s="1"/>
  <c r="G19" i="11" s="1"/>
  <c r="E20" i="11"/>
  <c r="F20" i="11" s="1"/>
  <c r="G20" i="11" s="1"/>
  <c r="E21" i="11"/>
  <c r="F21" i="11" s="1"/>
  <c r="G21" i="11" s="1"/>
</calcChain>
</file>

<file path=xl/sharedStrings.xml><?xml version="1.0" encoding="utf-8"?>
<sst xmlns="http://schemas.openxmlformats.org/spreadsheetml/2006/main" count="32" uniqueCount="26">
  <si>
    <t>° F</t>
  </si>
  <si>
    <t>L =</t>
  </si>
  <si>
    <t>Boiling Point =</t>
  </si>
  <si>
    <t>T, ˚F</t>
  </si>
  <si>
    <t>T, ˚R</t>
  </si>
  <si>
    <t>P˚, psia</t>
  </si>
  <si>
    <t>T, ˚C</t>
  </si>
  <si>
    <t>T, ˚K</t>
  </si>
  <si>
    <t>Ln(P)</t>
  </si>
  <si>
    <t>1/T (˚K)</t>
  </si>
  <si>
    <t>1/T (˚R)</t>
  </si>
  <si>
    <t>R =</t>
  </si>
  <si>
    <t>Slope =</t>
  </si>
  <si>
    <t>Intercept =</t>
  </si>
  <si>
    <t>Formula</t>
  </si>
  <si>
    <t>Y = -3070.5 X +12.636</t>
  </si>
  <si>
    <r>
      <t>J mole</t>
    </r>
    <r>
      <rPr>
        <b/>
        <vertAlign val="superscript"/>
        <sz val="12"/>
        <color theme="1"/>
        <rFont val="Times New Roman"/>
        <family val="1"/>
      </rPr>
      <t>-1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K</t>
    </r>
    <r>
      <rPr>
        <b/>
        <vertAlign val="superscript"/>
        <sz val="12"/>
        <color theme="1"/>
        <rFont val="Times New Roman"/>
        <family val="1"/>
      </rPr>
      <t>-1</t>
    </r>
  </si>
  <si>
    <t>J/ mole</t>
  </si>
  <si>
    <t>KJ/ mole</t>
  </si>
  <si>
    <r>
      <t>C</t>
    </r>
    <r>
      <rPr>
        <b/>
        <vertAlign val="subscript"/>
        <sz val="14"/>
        <color rgb="FF0070C0"/>
        <rFont val="Calibri"/>
        <family val="2"/>
        <scheme val="minor"/>
      </rPr>
      <t>5</t>
    </r>
    <r>
      <rPr>
        <b/>
        <sz val="14"/>
        <color rgb="FF0070C0"/>
        <rFont val="Calibri"/>
        <family val="2"/>
        <scheme val="minor"/>
      </rPr>
      <t>H</t>
    </r>
    <r>
      <rPr>
        <b/>
        <vertAlign val="subscript"/>
        <sz val="14"/>
        <color rgb="FF0070C0"/>
        <rFont val="Calibri"/>
        <family val="2"/>
        <scheme val="minor"/>
      </rPr>
      <t>12</t>
    </r>
  </si>
  <si>
    <t>˚K</t>
  </si>
  <si>
    <t>˚C</t>
  </si>
  <si>
    <t>˚F</t>
  </si>
  <si>
    <t>1/T =</t>
  </si>
  <si>
    <t>T =</t>
  </si>
  <si>
    <t>Ln(14.65)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</si>
</sst>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2"/>
      <color theme="1"/>
      <name val="Cambria"/>
      <family val="1"/>
      <scheme val="major"/>
    </font>
    <font>
      <b/>
      <sz val="14"/>
      <color theme="1"/>
      <name val="Arial"/>
      <family val="2"/>
    </font>
    <font>
      <b/>
      <i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vertAlign val="subscript"/>
      <sz val="14"/>
      <color rgb="FF0070C0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6" fillId="0" borderId="0" xfId="0" applyFont="1"/>
    <xf numFmtId="164" fontId="1" fillId="0" borderId="0" xfId="0" applyNumberFormat="1" applyFont="1" applyAlignment="1">
      <alignment horizontal="left"/>
    </xf>
    <xf numFmtId="0" fontId="10" fillId="3" borderId="2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left"/>
    </xf>
    <xf numFmtId="0" fontId="9" fillId="3" borderId="18" xfId="0" applyFont="1" applyFill="1" applyBorder="1" applyAlignment="1">
      <alignment horizontal="right"/>
    </xf>
    <xf numFmtId="2" fontId="9" fillId="3" borderId="19" xfId="0" applyNumberFormat="1" applyFont="1" applyFill="1" applyBorder="1" applyAlignment="1">
      <alignment horizontal="right"/>
    </xf>
    <xf numFmtId="0" fontId="9" fillId="4" borderId="16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/>
    </xf>
    <xf numFmtId="0" fontId="12" fillId="0" borderId="0" xfId="0" applyFont="1"/>
    <xf numFmtId="166" fontId="3" fillId="0" borderId="9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0" fontId="9" fillId="3" borderId="14" xfId="0" applyFont="1" applyFill="1" applyBorder="1" applyAlignment="1">
      <alignment horizontal="left"/>
    </xf>
    <xf numFmtId="0" fontId="9" fillId="3" borderId="1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rgbClr val="FF0000"/>
                </a:solidFill>
              </a:rPr>
              <a:t>Wrong Plot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3536449323395794E-2"/>
                  <c:y val="-0.4412163344446808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-5536.8x + 12.643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0.9968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Vapor_Pressure_Calculations!$D$10:$D$21</c:f>
              <c:numCache>
                <c:formatCode>0.00000</c:formatCode>
                <c:ptCount val="12"/>
                <c:pt idx="0">
                  <c:v>1.923E-3</c:v>
                </c:pt>
                <c:pt idx="1">
                  <c:v>1.786E-3</c:v>
                </c:pt>
                <c:pt idx="2">
                  <c:v>1.7539999999999999E-3</c:v>
                </c:pt>
                <c:pt idx="3">
                  <c:v>1.7240000000000001E-3</c:v>
                </c:pt>
                <c:pt idx="4">
                  <c:v>1.6949999999999999E-3</c:v>
                </c:pt>
                <c:pt idx="5">
                  <c:v>1.6670000000000001E-3</c:v>
                </c:pt>
                <c:pt idx="6">
                  <c:v>1.639E-3</c:v>
                </c:pt>
                <c:pt idx="7">
                  <c:v>1.6130000000000001E-3</c:v>
                </c:pt>
                <c:pt idx="8">
                  <c:v>1.5870000000000001E-3</c:v>
                </c:pt>
                <c:pt idx="9">
                  <c:v>1.5629999999999999E-3</c:v>
                </c:pt>
                <c:pt idx="10">
                  <c:v>1.5380000000000001E-3</c:v>
                </c:pt>
                <c:pt idx="11">
                  <c:v>1.5150000000000001E-3</c:v>
                </c:pt>
              </c:numCache>
            </c:numRef>
          </c:xVal>
          <c:yVal>
            <c:numRef>
              <c:f>Vapor_Pressure_Calculations!$H$10:$H$21</c:f>
              <c:numCache>
                <c:formatCode>0.00</c:formatCode>
                <c:ptCount val="12"/>
                <c:pt idx="0">
                  <c:v>1.9459101490553132</c:v>
                </c:pt>
                <c:pt idx="1">
                  <c:v>2.7472709142554912</c:v>
                </c:pt>
                <c:pt idx="2">
                  <c:v>2.9444389791664403</c:v>
                </c:pt>
                <c:pt idx="3">
                  <c:v>3.1135153092103742</c:v>
                </c:pt>
                <c:pt idx="4">
                  <c:v>3.2809112157876537</c:v>
                </c:pt>
                <c:pt idx="5">
                  <c:v>3.4339872044851463</c:v>
                </c:pt>
                <c:pt idx="6">
                  <c:v>3.6000482404073204</c:v>
                </c:pt>
                <c:pt idx="7">
                  <c:v>3.7447870860522321</c:v>
                </c:pt>
                <c:pt idx="8">
                  <c:v>3.8897773964808264</c:v>
                </c:pt>
                <c:pt idx="9">
                  <c:v>3.9908341858524357</c:v>
                </c:pt>
                <c:pt idx="10">
                  <c:v>4.0500443033255209</c:v>
                </c:pt>
                <c:pt idx="11">
                  <c:v>4.2121275978784842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995952"/>
        <c:axId val="1365004112"/>
      </c:scatterChart>
      <c:valAx>
        <c:axId val="1364995952"/>
        <c:scaling>
          <c:orientation val="minMax"/>
          <c:min val="1.5000000000000005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004112"/>
        <c:crosses val="autoZero"/>
        <c:crossBetween val="midCat"/>
      </c:valAx>
      <c:valAx>
        <c:axId val="1365004112"/>
        <c:scaling>
          <c:orientation val="minMax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499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rgbClr val="00B050"/>
                </a:solidFill>
              </a:rPr>
              <a:t>Right Plot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83727899571221"/>
          <c:y val="0.11898703397770101"/>
          <c:w val="0.80372710359210742"/>
          <c:h val="0.71868351605913017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0366852486745909E-2"/>
                  <c:y val="-0.3963461216284134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-3070.5x + 12.636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0.9969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 w="12700">
                  <a:solidFill>
                    <a:srgbClr val="00B05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Vapor_Pressure_Calculations!$G$10:$G$21</c:f>
              <c:numCache>
                <c:formatCode>0.0000</c:formatCode>
                <c:ptCount val="12"/>
                <c:pt idx="0">
                  <c:v>3.4655371582595304E-3</c:v>
                </c:pt>
                <c:pt idx="1">
                  <c:v>3.2177332856632105E-3</c:v>
                </c:pt>
                <c:pt idx="2">
                  <c:v>3.1612223393045311E-3</c:v>
                </c:pt>
                <c:pt idx="3">
                  <c:v>3.1066620642043489E-3</c:v>
                </c:pt>
                <c:pt idx="4">
                  <c:v>3.0539531727180181E-3</c:v>
                </c:pt>
                <c:pt idx="5">
                  <c:v>3.003003003003003E-3</c:v>
                </c:pt>
                <c:pt idx="6">
                  <c:v>2.9537249753856252E-3</c:v>
                </c:pt>
                <c:pt idx="7">
                  <c:v>2.9060381013884407E-3</c:v>
                </c:pt>
                <c:pt idx="8">
                  <c:v>2.859866539561487E-3</c:v>
                </c:pt>
                <c:pt idx="9">
                  <c:v>2.8151391929934315E-3</c:v>
                </c:pt>
                <c:pt idx="10">
                  <c:v>2.7717893440098551E-3</c:v>
                </c:pt>
                <c:pt idx="11">
                  <c:v>2.7297543221110102E-3</c:v>
                </c:pt>
              </c:numCache>
            </c:numRef>
          </c:xVal>
          <c:yVal>
            <c:numRef>
              <c:f>Vapor_Pressure_Calculations!$H$10:$H$21</c:f>
              <c:numCache>
                <c:formatCode>0.00</c:formatCode>
                <c:ptCount val="12"/>
                <c:pt idx="0">
                  <c:v>1.9459101490553132</c:v>
                </c:pt>
                <c:pt idx="1">
                  <c:v>2.7472709142554912</c:v>
                </c:pt>
                <c:pt idx="2">
                  <c:v>2.9444389791664403</c:v>
                </c:pt>
                <c:pt idx="3">
                  <c:v>3.1135153092103742</c:v>
                </c:pt>
                <c:pt idx="4">
                  <c:v>3.2809112157876537</c:v>
                </c:pt>
                <c:pt idx="5">
                  <c:v>3.4339872044851463</c:v>
                </c:pt>
                <c:pt idx="6">
                  <c:v>3.6000482404073204</c:v>
                </c:pt>
                <c:pt idx="7">
                  <c:v>3.7447870860522321</c:v>
                </c:pt>
                <c:pt idx="8">
                  <c:v>3.8897773964808264</c:v>
                </c:pt>
                <c:pt idx="9">
                  <c:v>3.9908341858524357</c:v>
                </c:pt>
                <c:pt idx="10">
                  <c:v>4.0500443033255209</c:v>
                </c:pt>
                <c:pt idx="11">
                  <c:v>4.2121275978784842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003024"/>
        <c:axId val="1365001392"/>
      </c:scatterChart>
      <c:valAx>
        <c:axId val="1365003024"/>
        <c:scaling>
          <c:orientation val="minMax"/>
          <c:max val="3.5000000000000009E-3"/>
          <c:min val="2.7000000000000006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rgbClr val="0070C0"/>
                    </a:solidFill>
                  </a:rPr>
                  <a:t>1/T  °K</a:t>
                </a:r>
              </a:p>
            </c:rich>
          </c:tx>
          <c:layout>
            <c:manualLayout>
              <c:xMode val="edge"/>
              <c:yMode val="edge"/>
              <c:x val="0.4972926283948696"/>
              <c:y val="0.922044961771082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001392"/>
        <c:crosses val="autoZero"/>
        <c:crossBetween val="midCat"/>
      </c:valAx>
      <c:valAx>
        <c:axId val="1365001392"/>
        <c:scaling>
          <c:orientation val="minMax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rgbClr val="0070C0"/>
                    </a:solidFill>
                  </a:rPr>
                  <a:t>Ln (Pv)</a:t>
                </a:r>
                <a:r>
                  <a:rPr lang="en-US" sz="1200" b="1" baseline="0">
                    <a:solidFill>
                      <a:srgbClr val="0070C0"/>
                    </a:solidFill>
                  </a:rPr>
                  <a:t> psi</a:t>
                </a:r>
                <a:r>
                  <a:rPr lang="en-US" sz="1200" b="1">
                    <a:solidFill>
                      <a:srgbClr val="0070C0"/>
                    </a:solidFill>
                  </a:rPr>
                  <a:t>a</a:t>
                </a:r>
              </a:p>
            </c:rich>
          </c:tx>
          <c:layout>
            <c:manualLayout>
              <c:xMode val="edge"/>
              <c:yMode val="edge"/>
              <c:x val="9.9317213706401116E-3"/>
              <c:y val="0.34884324242078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003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14285</xdr:colOff>
      <xdr:row>21</xdr:row>
      <xdr:rowOff>28575</xdr:rowOff>
    </xdr:from>
    <xdr:to>
      <xdr:col>17</xdr:col>
      <xdr:colOff>0</xdr:colOff>
      <xdr:row>37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</xdr:row>
      <xdr:rowOff>9525</xdr:rowOff>
    </xdr:from>
    <xdr:to>
      <xdr:col>16</xdr:col>
      <xdr:colOff>600074</xdr:colOff>
      <xdr:row>19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zoomScaleNormal="100" workbookViewId="0">
      <selection activeCell="R9" sqref="R9"/>
    </sheetView>
  </sheetViews>
  <sheetFormatPr defaultRowHeight="15.75" x14ac:dyDescent="0.25"/>
  <cols>
    <col min="1" max="1" width="13.85546875" style="1" bestFit="1" customWidth="1"/>
    <col min="2" max="2" width="11" style="1" bestFit="1" customWidth="1"/>
    <col min="3" max="3" width="13.7109375" style="1" bestFit="1" customWidth="1"/>
    <col min="4" max="4" width="11.28515625" style="1" customWidth="1"/>
    <col min="5" max="5" width="11.7109375" style="1" bestFit="1" customWidth="1"/>
    <col min="6" max="6" width="10.140625" style="1" customWidth="1"/>
    <col min="7" max="7" width="11.42578125" style="1" bestFit="1" customWidth="1"/>
    <col min="8" max="8" width="10.7109375" style="1" bestFit="1" customWidth="1"/>
    <col min="9" max="9" width="9.42578125" style="1" customWidth="1"/>
    <col min="10" max="10" width="10.42578125" style="1" bestFit="1" customWidth="1"/>
    <col min="11" max="16384" width="9.140625" style="1"/>
  </cols>
  <sheetData>
    <row r="1" spans="1:10" ht="9.75" customHeight="1" thickBot="1" x14ac:dyDescent="0.3"/>
    <row r="2" spans="1:10" ht="21" thickBot="1" x14ac:dyDescent="0.3">
      <c r="C2" s="23" t="s">
        <v>19</v>
      </c>
    </row>
    <row r="3" spans="1:10" x14ac:dyDescent="0.25">
      <c r="A3" s="1" t="s">
        <v>2</v>
      </c>
      <c r="B3" s="24">
        <f>H7</f>
        <v>95.980280710720535</v>
      </c>
      <c r="C3" s="29" t="s">
        <v>0</v>
      </c>
      <c r="E3" s="25" t="s">
        <v>12</v>
      </c>
      <c r="F3" s="27">
        <v>-3070.5</v>
      </c>
      <c r="G3" s="19" t="s">
        <v>25</v>
      </c>
      <c r="H3" s="2">
        <f>LN(14.65)</f>
        <v>2.6844403354630764</v>
      </c>
    </row>
    <row r="4" spans="1:10" ht="19.5" thickBot="1" x14ac:dyDescent="0.3">
      <c r="A4" s="19" t="s">
        <v>11</v>
      </c>
      <c r="B4" s="22">
        <v>8.3145000000000007</v>
      </c>
      <c r="C4" s="21" t="s">
        <v>16</v>
      </c>
      <c r="E4" s="26" t="s">
        <v>13</v>
      </c>
      <c r="F4" s="28">
        <v>12.635999999999999</v>
      </c>
      <c r="G4" s="19" t="s">
        <v>23</v>
      </c>
      <c r="H4" s="2">
        <f>(H3-F4)/F3</f>
        <v>3.2410225254964737E-3</v>
      </c>
      <c r="I4" s="1" t="s">
        <v>20</v>
      </c>
    </row>
    <row r="5" spans="1:10" ht="16.5" thickBot="1" x14ac:dyDescent="0.3">
      <c r="A5" s="19" t="s">
        <v>1</v>
      </c>
      <c r="B5" s="20">
        <f>-B4*F3</f>
        <v>25529.672250000003</v>
      </c>
      <c r="C5" s="21" t="s">
        <v>17</v>
      </c>
      <c r="G5" s="19" t="s">
        <v>24</v>
      </c>
      <c r="H5" s="24">
        <f>1/H4</f>
        <v>308.54460039484474</v>
      </c>
      <c r="I5" s="1" t="s">
        <v>20</v>
      </c>
    </row>
    <row r="6" spans="1:10" ht="16.5" thickBot="1" x14ac:dyDescent="0.3">
      <c r="A6" s="19" t="s">
        <v>1</v>
      </c>
      <c r="B6" s="20">
        <f>B5/1000</f>
        <v>25.529672250000004</v>
      </c>
      <c r="C6" s="21" t="s">
        <v>18</v>
      </c>
      <c r="D6" s="1" t="s">
        <v>14</v>
      </c>
      <c r="E6" s="42" t="s">
        <v>15</v>
      </c>
      <c r="F6" s="43"/>
      <c r="G6" s="19" t="s">
        <v>24</v>
      </c>
      <c r="H6" s="24">
        <f>H5-273</f>
        <v>35.544600394844736</v>
      </c>
      <c r="I6" s="1" t="s">
        <v>21</v>
      </c>
    </row>
    <row r="7" spans="1:10" x14ac:dyDescent="0.25">
      <c r="D7" s="3"/>
      <c r="G7" s="19" t="s">
        <v>24</v>
      </c>
      <c r="H7" s="24">
        <f>1.8*H6+32</f>
        <v>95.980280710720535</v>
      </c>
      <c r="I7" s="1" t="s">
        <v>22</v>
      </c>
    </row>
    <row r="8" spans="1:10" ht="16.5" thickBot="1" x14ac:dyDescent="0.3"/>
    <row r="9" spans="1:10" ht="24.75" customHeight="1" thickBot="1" x14ac:dyDescent="0.3">
      <c r="A9" s="16" t="s">
        <v>3</v>
      </c>
      <c r="B9" s="17" t="s">
        <v>5</v>
      </c>
      <c r="C9" s="17" t="s">
        <v>4</v>
      </c>
      <c r="D9" s="17" t="s">
        <v>10</v>
      </c>
      <c r="E9" s="17" t="s">
        <v>6</v>
      </c>
      <c r="F9" s="17" t="s">
        <v>7</v>
      </c>
      <c r="G9" s="17" t="s">
        <v>9</v>
      </c>
      <c r="H9" s="18" t="s">
        <v>8</v>
      </c>
      <c r="J9" s="4"/>
    </row>
    <row r="10" spans="1:10" x14ac:dyDescent="0.25">
      <c r="A10" s="13">
        <v>60</v>
      </c>
      <c r="B10" s="39">
        <v>7</v>
      </c>
      <c r="C10" s="14">
        <v>520</v>
      </c>
      <c r="D10" s="30">
        <v>1.923E-3</v>
      </c>
      <c r="E10" s="33">
        <f t="shared" ref="E10:E21" si="0">(A10-32)/1.8</f>
        <v>15.555555555555555</v>
      </c>
      <c r="F10" s="33">
        <f>E10+273</f>
        <v>288.55555555555554</v>
      </c>
      <c r="G10" s="15">
        <f>1/F10</f>
        <v>3.4655371582595304E-3</v>
      </c>
      <c r="H10" s="36">
        <f t="shared" ref="H10:H21" si="1">LN(B10)</f>
        <v>1.9459101490553132</v>
      </c>
    </row>
    <row r="11" spans="1:10" x14ac:dyDescent="0.25">
      <c r="A11" s="9">
        <v>100</v>
      </c>
      <c r="B11" s="40">
        <v>15.6</v>
      </c>
      <c r="C11" s="7">
        <v>560</v>
      </c>
      <c r="D11" s="31">
        <v>1.786E-3</v>
      </c>
      <c r="E11" s="34">
        <f t="shared" si="0"/>
        <v>37.777777777777779</v>
      </c>
      <c r="F11" s="34">
        <f t="shared" ref="F11:F21" si="2">E11+273</f>
        <v>310.77777777777777</v>
      </c>
      <c r="G11" s="8">
        <f t="shared" ref="G11:G21" si="3">1/F11</f>
        <v>3.2177332856632105E-3</v>
      </c>
      <c r="H11" s="37">
        <f t="shared" si="1"/>
        <v>2.7472709142554912</v>
      </c>
    </row>
    <row r="12" spans="1:10" x14ac:dyDescent="0.25">
      <c r="A12" s="9">
        <v>110</v>
      </c>
      <c r="B12" s="40">
        <v>19</v>
      </c>
      <c r="C12" s="7">
        <v>570</v>
      </c>
      <c r="D12" s="31">
        <v>1.7539999999999999E-3</v>
      </c>
      <c r="E12" s="34">
        <f t="shared" si="0"/>
        <v>43.333333333333336</v>
      </c>
      <c r="F12" s="34">
        <f t="shared" si="2"/>
        <v>316.33333333333331</v>
      </c>
      <c r="G12" s="8">
        <f t="shared" si="3"/>
        <v>3.1612223393045311E-3</v>
      </c>
      <c r="H12" s="37">
        <f t="shared" si="1"/>
        <v>2.9444389791664403</v>
      </c>
    </row>
    <row r="13" spans="1:10" x14ac:dyDescent="0.25">
      <c r="A13" s="9">
        <v>120</v>
      </c>
      <c r="B13" s="40">
        <v>22.5</v>
      </c>
      <c r="C13" s="7">
        <v>580</v>
      </c>
      <c r="D13" s="31">
        <v>1.7240000000000001E-3</v>
      </c>
      <c r="E13" s="34">
        <f t="shared" si="0"/>
        <v>48.888888888888886</v>
      </c>
      <c r="F13" s="34">
        <f t="shared" si="2"/>
        <v>321.88888888888891</v>
      </c>
      <c r="G13" s="8">
        <f t="shared" si="3"/>
        <v>3.1066620642043489E-3</v>
      </c>
      <c r="H13" s="37">
        <f t="shared" si="1"/>
        <v>3.1135153092103742</v>
      </c>
    </row>
    <row r="14" spans="1:10" x14ac:dyDescent="0.25">
      <c r="A14" s="9">
        <v>130</v>
      </c>
      <c r="B14" s="40">
        <v>26.6</v>
      </c>
      <c r="C14" s="7">
        <v>590</v>
      </c>
      <c r="D14" s="31">
        <v>1.6949999999999999E-3</v>
      </c>
      <c r="E14" s="34">
        <f t="shared" si="0"/>
        <v>54.444444444444443</v>
      </c>
      <c r="F14" s="34">
        <f t="shared" si="2"/>
        <v>327.44444444444446</v>
      </c>
      <c r="G14" s="8">
        <f t="shared" si="3"/>
        <v>3.0539531727180181E-3</v>
      </c>
      <c r="H14" s="37">
        <f t="shared" si="1"/>
        <v>3.2809112157876537</v>
      </c>
    </row>
    <row r="15" spans="1:10" x14ac:dyDescent="0.25">
      <c r="A15" s="9">
        <v>140</v>
      </c>
      <c r="B15" s="40">
        <v>31</v>
      </c>
      <c r="C15" s="7">
        <v>600</v>
      </c>
      <c r="D15" s="31">
        <v>1.6670000000000001E-3</v>
      </c>
      <c r="E15" s="34">
        <f t="shared" si="0"/>
        <v>60</v>
      </c>
      <c r="F15" s="34">
        <f t="shared" si="2"/>
        <v>333</v>
      </c>
      <c r="G15" s="8">
        <f t="shared" si="3"/>
        <v>3.003003003003003E-3</v>
      </c>
      <c r="H15" s="37">
        <f t="shared" si="1"/>
        <v>3.4339872044851463</v>
      </c>
    </row>
    <row r="16" spans="1:10" x14ac:dyDescent="0.25">
      <c r="A16" s="9">
        <v>150</v>
      </c>
      <c r="B16" s="40">
        <v>36.6</v>
      </c>
      <c r="C16" s="7">
        <v>610</v>
      </c>
      <c r="D16" s="31">
        <v>1.639E-3</v>
      </c>
      <c r="E16" s="34">
        <f t="shared" si="0"/>
        <v>65.555555555555557</v>
      </c>
      <c r="F16" s="34">
        <f t="shared" si="2"/>
        <v>338.55555555555554</v>
      </c>
      <c r="G16" s="8">
        <f t="shared" si="3"/>
        <v>2.9537249753856252E-3</v>
      </c>
      <c r="H16" s="37">
        <f t="shared" si="1"/>
        <v>3.6000482404073204</v>
      </c>
    </row>
    <row r="17" spans="1:8" x14ac:dyDescent="0.25">
      <c r="A17" s="9">
        <v>160</v>
      </c>
      <c r="B17" s="40">
        <v>42.3</v>
      </c>
      <c r="C17" s="7">
        <v>620</v>
      </c>
      <c r="D17" s="31">
        <v>1.6130000000000001E-3</v>
      </c>
      <c r="E17" s="34">
        <f t="shared" si="0"/>
        <v>71.111111111111114</v>
      </c>
      <c r="F17" s="34">
        <f t="shared" si="2"/>
        <v>344.11111111111109</v>
      </c>
      <c r="G17" s="8">
        <f t="shared" si="3"/>
        <v>2.9060381013884407E-3</v>
      </c>
      <c r="H17" s="37">
        <f t="shared" si="1"/>
        <v>3.7447870860522321</v>
      </c>
    </row>
    <row r="18" spans="1:8" x14ac:dyDescent="0.25">
      <c r="A18" s="9">
        <v>170</v>
      </c>
      <c r="B18" s="40">
        <v>48.9</v>
      </c>
      <c r="C18" s="7">
        <v>630</v>
      </c>
      <c r="D18" s="31">
        <v>1.5870000000000001E-3</v>
      </c>
      <c r="E18" s="34">
        <f t="shared" si="0"/>
        <v>76.666666666666671</v>
      </c>
      <c r="F18" s="34">
        <f t="shared" si="2"/>
        <v>349.66666666666669</v>
      </c>
      <c r="G18" s="8">
        <f t="shared" si="3"/>
        <v>2.859866539561487E-3</v>
      </c>
      <c r="H18" s="37">
        <f t="shared" si="1"/>
        <v>3.8897773964808264</v>
      </c>
    </row>
    <row r="19" spans="1:8" x14ac:dyDescent="0.25">
      <c r="A19" s="9">
        <v>180</v>
      </c>
      <c r="B19" s="40">
        <v>54.1</v>
      </c>
      <c r="C19" s="7">
        <v>640</v>
      </c>
      <c r="D19" s="31">
        <v>1.5629999999999999E-3</v>
      </c>
      <c r="E19" s="34">
        <f t="shared" si="0"/>
        <v>82.222222222222214</v>
      </c>
      <c r="F19" s="34">
        <f t="shared" si="2"/>
        <v>355.22222222222223</v>
      </c>
      <c r="G19" s="8">
        <f t="shared" si="3"/>
        <v>2.8151391929934315E-3</v>
      </c>
      <c r="H19" s="37">
        <f t="shared" si="1"/>
        <v>3.9908341858524357</v>
      </c>
    </row>
    <row r="20" spans="1:8" x14ac:dyDescent="0.25">
      <c r="A20" s="9">
        <v>190</v>
      </c>
      <c r="B20" s="40">
        <v>57.4</v>
      </c>
      <c r="C20" s="7">
        <v>650</v>
      </c>
      <c r="D20" s="31">
        <v>1.5380000000000001E-3</v>
      </c>
      <c r="E20" s="34">
        <f t="shared" si="0"/>
        <v>87.777777777777771</v>
      </c>
      <c r="F20" s="34">
        <f t="shared" si="2"/>
        <v>360.77777777777777</v>
      </c>
      <c r="G20" s="8">
        <f t="shared" si="3"/>
        <v>2.7717893440098551E-3</v>
      </c>
      <c r="H20" s="37">
        <f t="shared" si="1"/>
        <v>4.0500443033255209</v>
      </c>
    </row>
    <row r="21" spans="1:8" ht="16.5" thickBot="1" x14ac:dyDescent="0.3">
      <c r="A21" s="10">
        <v>200</v>
      </c>
      <c r="B21" s="41">
        <v>67.5</v>
      </c>
      <c r="C21" s="11">
        <v>660</v>
      </c>
      <c r="D21" s="32">
        <v>1.5150000000000001E-3</v>
      </c>
      <c r="E21" s="35">
        <f t="shared" si="0"/>
        <v>93.333333333333329</v>
      </c>
      <c r="F21" s="35">
        <f t="shared" si="2"/>
        <v>366.33333333333331</v>
      </c>
      <c r="G21" s="12">
        <f t="shared" si="3"/>
        <v>2.7297543221110102E-3</v>
      </c>
      <c r="H21" s="38">
        <f t="shared" si="1"/>
        <v>4.2121275978784842</v>
      </c>
    </row>
    <row r="47" spans="2:3" x14ac:dyDescent="0.25">
      <c r="B47" s="4" t="s">
        <v>3</v>
      </c>
      <c r="C47" s="4" t="s">
        <v>5</v>
      </c>
    </row>
    <row r="48" spans="2:3" x14ac:dyDescent="0.25">
      <c r="B48" s="5">
        <v>60</v>
      </c>
      <c r="C48" s="5">
        <v>7</v>
      </c>
    </row>
    <row r="49" spans="2:3" x14ac:dyDescent="0.25">
      <c r="B49" s="5">
        <v>100</v>
      </c>
      <c r="C49" s="5">
        <v>15.6</v>
      </c>
    </row>
    <row r="50" spans="2:3" x14ac:dyDescent="0.25">
      <c r="B50" s="5">
        <v>110</v>
      </c>
      <c r="C50" s="5">
        <v>19</v>
      </c>
    </row>
    <row r="51" spans="2:3" x14ac:dyDescent="0.25">
      <c r="B51" s="5">
        <v>120</v>
      </c>
      <c r="C51" s="5">
        <v>22.5</v>
      </c>
    </row>
    <row r="52" spans="2:3" x14ac:dyDescent="0.25">
      <c r="B52" s="5">
        <v>130</v>
      </c>
      <c r="C52" s="5">
        <v>26.6</v>
      </c>
    </row>
    <row r="53" spans="2:3" x14ac:dyDescent="0.25">
      <c r="B53" s="5">
        <v>140</v>
      </c>
      <c r="C53" s="5">
        <v>31</v>
      </c>
    </row>
    <row r="54" spans="2:3" x14ac:dyDescent="0.25">
      <c r="B54" s="5">
        <v>150</v>
      </c>
      <c r="C54" s="5">
        <v>36.6</v>
      </c>
    </row>
    <row r="55" spans="2:3" x14ac:dyDescent="0.25">
      <c r="B55" s="5">
        <v>160</v>
      </c>
      <c r="C55" s="5">
        <v>42.3</v>
      </c>
    </row>
    <row r="56" spans="2:3" x14ac:dyDescent="0.25">
      <c r="B56" s="5">
        <v>170</v>
      </c>
      <c r="C56" s="5">
        <v>48.9</v>
      </c>
    </row>
    <row r="57" spans="2:3" x14ac:dyDescent="0.25">
      <c r="B57" s="5">
        <v>180</v>
      </c>
      <c r="C57" s="5">
        <v>54.1</v>
      </c>
    </row>
    <row r="58" spans="2:3" x14ac:dyDescent="0.25">
      <c r="B58" s="5">
        <v>190</v>
      </c>
      <c r="C58" s="5">
        <v>57.4</v>
      </c>
    </row>
    <row r="59" spans="2:3" x14ac:dyDescent="0.25">
      <c r="B59" s="5">
        <v>200</v>
      </c>
      <c r="C59" s="5">
        <v>67.5</v>
      </c>
    </row>
    <row r="68" spans="4:4" ht="27" customHeight="1" x14ac:dyDescent="0.25">
      <c r="D68" s="6">
        <v>8.3144299999999994E-3</v>
      </c>
    </row>
  </sheetData>
  <mergeCells count="1">
    <mergeCell ref="E6:F6"/>
  </mergeCells>
  <pageMargins left="0.7" right="0.7" top="0.75" bottom="0.75" header="0.3" footer="0.3"/>
  <pageSetup paperSize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Vapor_Pressure_Calculations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2015-12-12T21:39:29Z</dcterms:modified>
</cp:coreProperties>
</file>