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ko-2\Downloads\KSU\2022-2023-2nd semester\333\"/>
    </mc:Choice>
  </mc:AlternateContent>
  <bookViews>
    <workbookView xWindow="0" yWindow="0" windowWidth="19180" windowHeight="6330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2" l="1"/>
  <c r="C20" i="2"/>
  <c r="D20" i="2"/>
  <c r="B20" i="2"/>
  <c r="J6" i="2"/>
  <c r="J8" i="2"/>
  <c r="J9" i="2"/>
  <c r="I3" i="2"/>
  <c r="I6" i="2"/>
  <c r="I11" i="2"/>
  <c r="B15" i="2"/>
  <c r="B21" i="2" s="1"/>
  <c r="E3" i="2"/>
  <c r="H3" i="2" s="1"/>
  <c r="F3" i="2"/>
  <c r="G3" i="2"/>
  <c r="J3" i="2" s="1"/>
  <c r="E4" i="2"/>
  <c r="H4" i="2" s="1"/>
  <c r="F4" i="2"/>
  <c r="I4" i="2" s="1"/>
  <c r="G4" i="2"/>
  <c r="J4" i="2" s="1"/>
  <c r="E5" i="2"/>
  <c r="H5" i="2" s="1"/>
  <c r="F5" i="2"/>
  <c r="I5" i="2" s="1"/>
  <c r="G5" i="2"/>
  <c r="J5" i="2" s="1"/>
  <c r="E6" i="2"/>
  <c r="H6" i="2" s="1"/>
  <c r="F6" i="2"/>
  <c r="G6" i="2"/>
  <c r="E7" i="2"/>
  <c r="H7" i="2" s="1"/>
  <c r="F7" i="2"/>
  <c r="I7" i="2" s="1"/>
  <c r="G7" i="2"/>
  <c r="J7" i="2" s="1"/>
  <c r="E8" i="2"/>
  <c r="H8" i="2" s="1"/>
  <c r="F8" i="2"/>
  <c r="I8" i="2" s="1"/>
  <c r="G8" i="2"/>
  <c r="E9" i="2"/>
  <c r="H9" i="2" s="1"/>
  <c r="F9" i="2"/>
  <c r="I9" i="2" s="1"/>
  <c r="G9" i="2"/>
  <c r="E10" i="2"/>
  <c r="H10" i="2" s="1"/>
  <c r="F10" i="2"/>
  <c r="I10" i="2" s="1"/>
  <c r="G10" i="2"/>
  <c r="J10" i="2" s="1"/>
  <c r="E11" i="2"/>
  <c r="H11" i="2" s="1"/>
  <c r="F11" i="2"/>
  <c r="G11" i="2"/>
  <c r="J11" i="2" s="1"/>
  <c r="E12" i="2"/>
  <c r="H12" i="2" s="1"/>
  <c r="F12" i="2"/>
  <c r="I12" i="2" s="1"/>
  <c r="G12" i="2"/>
  <c r="J12" i="2" s="1"/>
  <c r="E13" i="2"/>
  <c r="H13" i="2" s="1"/>
  <c r="F13" i="2"/>
  <c r="I13" i="2" s="1"/>
  <c r="G13" i="2"/>
  <c r="J13" i="2" s="1"/>
  <c r="F2" i="2"/>
  <c r="I2" i="2" s="1"/>
  <c r="G2" i="2"/>
  <c r="J2" i="2" s="1"/>
  <c r="E2" i="2"/>
  <c r="H2" i="2" s="1"/>
  <c r="C18" i="2" l="1"/>
  <c r="B19" i="2"/>
  <c r="D19" i="2"/>
  <c r="C19" i="2"/>
  <c r="B18" i="2"/>
  <c r="D18" i="2"/>
  <c r="B20" i="1"/>
  <c r="C16" i="1"/>
  <c r="D16" i="1"/>
  <c r="E16" i="1"/>
  <c r="B16" i="1"/>
  <c r="B14" i="1"/>
  <c r="B13" i="1"/>
  <c r="F3" i="1"/>
  <c r="G3" i="1"/>
  <c r="H3" i="1"/>
  <c r="I3" i="1"/>
  <c r="F4" i="1"/>
  <c r="G4" i="1"/>
  <c r="H4" i="1"/>
  <c r="I4" i="1"/>
  <c r="F5" i="1"/>
  <c r="G5" i="1"/>
  <c r="H5" i="1"/>
  <c r="I5" i="1"/>
  <c r="F6" i="1"/>
  <c r="G6" i="1"/>
  <c r="H6" i="1"/>
  <c r="I6" i="1"/>
  <c r="F7" i="1"/>
  <c r="G7" i="1"/>
  <c r="H7" i="1"/>
  <c r="I7" i="1"/>
  <c r="F8" i="1"/>
  <c r="G8" i="1"/>
  <c r="H8" i="1"/>
  <c r="I8" i="1"/>
  <c r="F9" i="1"/>
  <c r="G9" i="1"/>
  <c r="H9" i="1"/>
  <c r="I9" i="1"/>
  <c r="F10" i="1"/>
  <c r="G10" i="1"/>
  <c r="H10" i="1"/>
  <c r="I10" i="1"/>
  <c r="F11" i="1"/>
  <c r="G11" i="1"/>
  <c r="H11" i="1"/>
  <c r="I11" i="1"/>
  <c r="G2" i="1"/>
  <c r="C17" i="1" s="1"/>
  <c r="H2" i="1"/>
  <c r="D17" i="1" s="1"/>
  <c r="I2" i="1"/>
  <c r="E17" i="1" s="1"/>
  <c r="F2" i="1"/>
  <c r="B17" i="1" s="1"/>
</calcChain>
</file>

<file path=xl/sharedStrings.xml><?xml version="1.0" encoding="utf-8"?>
<sst xmlns="http://schemas.openxmlformats.org/spreadsheetml/2006/main" count="40" uniqueCount="34">
  <si>
    <t>Participants</t>
  </si>
  <si>
    <t>Week1</t>
  </si>
  <si>
    <t>Week2</t>
  </si>
  <si>
    <t>Week3</t>
  </si>
  <si>
    <t>Week4</t>
  </si>
  <si>
    <t>rank-w1</t>
  </si>
  <si>
    <t>rank-w2</t>
  </si>
  <si>
    <t>rank-w3</t>
  </si>
  <si>
    <t>rank-w4</t>
  </si>
  <si>
    <t>without_ties</t>
  </si>
  <si>
    <t>averages</t>
  </si>
  <si>
    <t>W1</t>
  </si>
  <si>
    <t>W2</t>
  </si>
  <si>
    <t>W3</t>
  </si>
  <si>
    <t>W4</t>
  </si>
  <si>
    <t>Fr</t>
  </si>
  <si>
    <t>n</t>
  </si>
  <si>
    <t>k</t>
  </si>
  <si>
    <t>R^2</t>
  </si>
  <si>
    <t>Baseline</t>
  </si>
  <si>
    <t>Month 1</t>
  </si>
  <si>
    <t>Month 2</t>
  </si>
  <si>
    <t>rank-baseline</t>
  </si>
  <si>
    <t>rank-month1</t>
  </si>
  <si>
    <t>rank-month2</t>
  </si>
  <si>
    <t>with_ties</t>
  </si>
  <si>
    <t>baseline</t>
  </si>
  <si>
    <t>month1</t>
  </si>
  <si>
    <t>month2</t>
  </si>
  <si>
    <t>CF</t>
  </si>
  <si>
    <t>rij^2</t>
  </si>
  <si>
    <t>r1^2</t>
  </si>
  <si>
    <t>r2^2</t>
  </si>
  <si>
    <t>r3^2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</si>
</sst>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0.0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NumberFormat="1"/>
    <xf numFmtId="0" fontId="0" fillId="2" borderId="0" xfId="0" applyFill="1"/>
    <xf numFmtId="0" fontId="0" fillId="2" borderId="1" xfId="0" applyFill="1" applyBorder="1"/>
    <xf numFmtId="0" fontId="0" fillId="3" borderId="0" xfId="0" applyFill="1"/>
    <xf numFmtId="0" fontId="0" fillId="0" borderId="0" xfId="0" applyAlignment="1">
      <alignment horizontal="center"/>
    </xf>
    <xf numFmtId="0" fontId="0" fillId="4" borderId="0" xfId="0" applyFill="1"/>
    <xf numFmtId="0" fontId="0" fillId="4" borderId="1" xfId="0" applyFill="1" applyBorder="1"/>
    <xf numFmtId="0" fontId="0" fillId="4" borderId="2" xfId="0" applyFill="1" applyBorder="1"/>
    <xf numFmtId="2" fontId="0" fillId="4" borderId="1" xfId="0" applyNumberFormat="1" applyFill="1" applyBorder="1"/>
    <xf numFmtId="171" fontId="0" fillId="4" borderId="1" xfId="0" applyNumberFormat="1" applyFill="1" applyBorder="1"/>
  </cellXfs>
  <cellStyles count="1">
    <cellStyle name="Normal" xfId="0" builtinId="0"/>
  </cellStyles>
  <dxfs count="17"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animal_companionship" displayName="animal_companionship" ref="A1:I12" totalsRowCount="1">
  <autoFilter ref="A1:I11"/>
  <tableColumns count="9">
    <tableColumn id="1" name="Participants"/>
    <tableColumn id="2" name="Week1"/>
    <tableColumn id="3" name="Week2"/>
    <tableColumn id="4" name="Week3"/>
    <tableColumn id="5" name="Week4"/>
    <tableColumn id="6" name="rank-w1" dataDxfId="16" totalsRowDxfId="15">
      <calculatedColumnFormula>_xlfn.RANK.AVG(animal_companionship[[#This Row],[Week1]],animal_companionship[[#This Row],[Week1]:[Week4]],1)</calculatedColumnFormula>
    </tableColumn>
    <tableColumn id="7" name="rank-w2" totalsRowDxfId="14">
      <calculatedColumnFormula>_xlfn.RANK.AVG(animal_companionship[[#This Row],[Week2]],animal_companionship[[#This Row],[Week1]:[Week4]],1)</calculatedColumnFormula>
    </tableColumn>
    <tableColumn id="8" name="rank-w3" totalsRowDxfId="13">
      <calculatedColumnFormula>_xlfn.RANK.AVG(animal_companionship[[#This Row],[Week3]],animal_companionship[[#This Row],[Week1]:[Week4]],1)</calculatedColumnFormula>
    </tableColumn>
    <tableColumn id="9" name="rank-w4" totalsRowDxfId="12">
      <calculatedColumnFormula>_xlfn.RANK.AVG(animal_companionship[[#This Row],[Week4]],animal_companionship[[#This Row],[Week1]:[Week4]],1)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curl_ups" displayName="curl_ups" ref="A1:J13" totalsRowShown="0" headerRowDxfId="7" dataDxfId="6">
  <autoFilter ref="A1:J13"/>
  <tableColumns count="10">
    <tableColumn id="1" name="Participants" dataDxfId="11"/>
    <tableColumn id="2" name="Baseline" dataDxfId="10"/>
    <tableColumn id="3" name="Month 1" dataDxfId="9"/>
    <tableColumn id="4" name="Month 2" dataDxfId="8"/>
    <tableColumn id="5" name="rank-baseline" dataDxfId="3">
      <calculatedColumnFormula>_xlfn.RANK.AVG(curl_ups[[#This Row],[Baseline]],curl_ups[[#This Row],[Baseline]:[Month 2]],1)</calculatedColumnFormula>
    </tableColumn>
    <tableColumn id="6" name="rank-month1" dataDxfId="5">
      <calculatedColumnFormula>_xlfn.RANK.AVG(curl_ups[[#This Row],[Month 1]],curl_ups[[#This Row],[Baseline]:[Month 2]],1)</calculatedColumnFormula>
    </tableColumn>
    <tableColumn id="7" name="rank-month2" dataDxfId="4">
      <calculatedColumnFormula>_xlfn.RANK.AVG(curl_ups[[#This Row],[Month 2]],curl_ups[[#This Row],[Baseline]:[Month 2]],1)</calculatedColumnFormula>
    </tableColumn>
    <tableColumn id="8" name="r1^2" dataDxfId="2">
      <calculatedColumnFormula>curl_ups[[#This Row],[rank-baseline]]^2</calculatedColumnFormula>
    </tableColumn>
    <tableColumn id="9" name="r2^2" dataDxfId="1">
      <calculatedColumnFormula>curl_ups[[#This Row],[rank-month1]]^2</calculatedColumnFormula>
    </tableColumn>
    <tableColumn id="10" name="r3^2" dataDxfId="0">
      <calculatedColumnFormula>curl_ups[[#This Row],[rank-month2]]^2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L1" sqref="L1"/>
    </sheetView>
  </sheetViews>
  <sheetFormatPr defaultRowHeight="14.5" x14ac:dyDescent="0.35"/>
  <cols>
    <col min="1" max="1" width="12.81640625" customWidth="1"/>
    <col min="12" max="12" width="11.1796875" bestFit="1" customWidth="1"/>
  </cols>
  <sheetData>
    <row r="1" spans="1:12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L1" s="4" t="s">
        <v>9</v>
      </c>
    </row>
    <row r="2" spans="1:12" x14ac:dyDescent="0.35">
      <c r="A2">
        <v>1</v>
      </c>
      <c r="B2">
        <v>7</v>
      </c>
      <c r="C2">
        <v>6</v>
      </c>
      <c r="D2">
        <v>8</v>
      </c>
      <c r="E2">
        <v>9</v>
      </c>
      <c r="F2">
        <f>_xlfn.RANK.AVG(animal_companionship[[#This Row],[Week1]],animal_companionship[[#This Row],[Week1]:[Week4]],1)</f>
        <v>2</v>
      </c>
      <c r="G2">
        <f>_xlfn.RANK.AVG(animal_companionship[[#This Row],[Week2]],animal_companionship[[#This Row],[Week1]:[Week4]],1)</f>
        <v>1</v>
      </c>
      <c r="H2">
        <f>_xlfn.RANK.AVG(animal_companionship[[#This Row],[Week3]],animal_companionship[[#This Row],[Week1]:[Week4]],1)</f>
        <v>3</v>
      </c>
      <c r="I2">
        <f>_xlfn.RANK.AVG(animal_companionship[[#This Row],[Week4]],animal_companionship[[#This Row],[Week1]:[Week4]],1)</f>
        <v>4</v>
      </c>
    </row>
    <row r="3" spans="1:12" x14ac:dyDescent="0.35">
      <c r="A3">
        <v>2</v>
      </c>
      <c r="B3">
        <v>9</v>
      </c>
      <c r="C3">
        <v>8</v>
      </c>
      <c r="D3">
        <v>10</v>
      </c>
      <c r="E3">
        <v>7</v>
      </c>
      <c r="F3">
        <f>_xlfn.RANK.AVG(animal_companionship[[#This Row],[Week1]],animal_companionship[[#This Row],[Week1]:[Week4]],1)</f>
        <v>3</v>
      </c>
      <c r="G3">
        <f>_xlfn.RANK.AVG(animal_companionship[[#This Row],[Week2]],animal_companionship[[#This Row],[Week1]:[Week4]],1)</f>
        <v>2</v>
      </c>
      <c r="H3">
        <f>_xlfn.RANK.AVG(animal_companionship[[#This Row],[Week3]],animal_companionship[[#This Row],[Week1]:[Week4]],1)</f>
        <v>4</v>
      </c>
      <c r="I3">
        <f>_xlfn.RANK.AVG(animal_companionship[[#This Row],[Week4]],animal_companionship[[#This Row],[Week1]:[Week4]],1)</f>
        <v>1</v>
      </c>
    </row>
    <row r="4" spans="1:12" x14ac:dyDescent="0.35">
      <c r="A4">
        <v>3</v>
      </c>
      <c r="B4">
        <v>15</v>
      </c>
      <c r="C4">
        <v>18</v>
      </c>
      <c r="D4">
        <v>16</v>
      </c>
      <c r="E4">
        <v>17</v>
      </c>
      <c r="F4">
        <f>_xlfn.RANK.AVG(animal_companionship[[#This Row],[Week1]],animal_companionship[[#This Row],[Week1]:[Week4]],1)</f>
        <v>1</v>
      </c>
      <c r="G4">
        <f>_xlfn.RANK.AVG(animal_companionship[[#This Row],[Week2]],animal_companionship[[#This Row],[Week1]:[Week4]],1)</f>
        <v>4</v>
      </c>
      <c r="H4">
        <f>_xlfn.RANK.AVG(animal_companionship[[#This Row],[Week3]],animal_companionship[[#This Row],[Week1]:[Week4]],1)</f>
        <v>2</v>
      </c>
      <c r="I4">
        <f>_xlfn.RANK.AVG(animal_companionship[[#This Row],[Week4]],animal_companionship[[#This Row],[Week1]:[Week4]],1)</f>
        <v>3</v>
      </c>
    </row>
    <row r="5" spans="1:12" x14ac:dyDescent="0.35">
      <c r="A5">
        <v>4</v>
      </c>
      <c r="B5">
        <v>7</v>
      </c>
      <c r="C5">
        <v>6</v>
      </c>
      <c r="D5">
        <v>8</v>
      </c>
      <c r="E5">
        <v>9</v>
      </c>
      <c r="F5">
        <f>_xlfn.RANK.AVG(animal_companionship[[#This Row],[Week1]],animal_companionship[[#This Row],[Week1]:[Week4]],1)</f>
        <v>2</v>
      </c>
      <c r="G5">
        <f>_xlfn.RANK.AVG(animal_companionship[[#This Row],[Week2]],animal_companionship[[#This Row],[Week1]:[Week4]],1)</f>
        <v>1</v>
      </c>
      <c r="H5">
        <f>_xlfn.RANK.AVG(animal_companionship[[#This Row],[Week3]],animal_companionship[[#This Row],[Week1]:[Week4]],1)</f>
        <v>3</v>
      </c>
      <c r="I5">
        <f>_xlfn.RANK.AVG(animal_companionship[[#This Row],[Week4]],animal_companionship[[#This Row],[Week1]:[Week4]],1)</f>
        <v>4</v>
      </c>
    </row>
    <row r="6" spans="1:12" x14ac:dyDescent="0.35">
      <c r="A6">
        <v>5</v>
      </c>
      <c r="B6">
        <v>7</v>
      </c>
      <c r="C6">
        <v>8</v>
      </c>
      <c r="D6">
        <v>10</v>
      </c>
      <c r="E6">
        <v>11</v>
      </c>
      <c r="F6">
        <f>_xlfn.RANK.AVG(animal_companionship[[#This Row],[Week1]],animal_companionship[[#This Row],[Week1]:[Week4]],1)</f>
        <v>1</v>
      </c>
      <c r="G6">
        <f>_xlfn.RANK.AVG(animal_companionship[[#This Row],[Week2]],animal_companionship[[#This Row],[Week1]:[Week4]],1)</f>
        <v>2</v>
      </c>
      <c r="H6">
        <f>_xlfn.RANK.AVG(animal_companionship[[#This Row],[Week3]],animal_companionship[[#This Row],[Week1]:[Week4]],1)</f>
        <v>3</v>
      </c>
      <c r="I6">
        <f>_xlfn.RANK.AVG(animal_companionship[[#This Row],[Week4]],animal_companionship[[#This Row],[Week1]:[Week4]],1)</f>
        <v>4</v>
      </c>
    </row>
    <row r="7" spans="1:12" x14ac:dyDescent="0.35">
      <c r="A7">
        <v>6</v>
      </c>
      <c r="B7">
        <v>10</v>
      </c>
      <c r="C7">
        <v>14</v>
      </c>
      <c r="D7">
        <v>13</v>
      </c>
      <c r="E7">
        <v>11</v>
      </c>
      <c r="F7">
        <f>_xlfn.RANK.AVG(animal_companionship[[#This Row],[Week1]],animal_companionship[[#This Row],[Week1]:[Week4]],1)</f>
        <v>1</v>
      </c>
      <c r="G7">
        <f>_xlfn.RANK.AVG(animal_companionship[[#This Row],[Week2]],animal_companionship[[#This Row],[Week1]:[Week4]],1)</f>
        <v>4</v>
      </c>
      <c r="H7">
        <f>_xlfn.RANK.AVG(animal_companionship[[#This Row],[Week3]],animal_companionship[[#This Row],[Week1]:[Week4]],1)</f>
        <v>3</v>
      </c>
      <c r="I7">
        <f>_xlfn.RANK.AVG(animal_companionship[[#This Row],[Week4]],animal_companionship[[#This Row],[Week1]:[Week4]],1)</f>
        <v>2</v>
      </c>
    </row>
    <row r="8" spans="1:12" x14ac:dyDescent="0.35">
      <c r="A8">
        <v>7</v>
      </c>
      <c r="B8">
        <v>12</v>
      </c>
      <c r="C8">
        <v>19</v>
      </c>
      <c r="D8">
        <v>11</v>
      </c>
      <c r="E8">
        <v>13</v>
      </c>
      <c r="F8">
        <f>_xlfn.RANK.AVG(animal_companionship[[#This Row],[Week1]],animal_companionship[[#This Row],[Week1]:[Week4]],1)</f>
        <v>2</v>
      </c>
      <c r="G8">
        <f>_xlfn.RANK.AVG(animal_companionship[[#This Row],[Week2]],animal_companionship[[#This Row],[Week1]:[Week4]],1)</f>
        <v>4</v>
      </c>
      <c r="H8">
        <f>_xlfn.RANK.AVG(animal_companionship[[#This Row],[Week3]],animal_companionship[[#This Row],[Week1]:[Week4]],1)</f>
        <v>1</v>
      </c>
      <c r="I8">
        <f>_xlfn.RANK.AVG(animal_companionship[[#This Row],[Week4]],animal_companionship[[#This Row],[Week1]:[Week4]],1)</f>
        <v>3</v>
      </c>
    </row>
    <row r="9" spans="1:12" x14ac:dyDescent="0.35">
      <c r="A9">
        <v>8</v>
      </c>
      <c r="B9">
        <v>7</v>
      </c>
      <c r="C9">
        <v>4</v>
      </c>
      <c r="D9">
        <v>2</v>
      </c>
      <c r="E9">
        <v>5</v>
      </c>
      <c r="F9">
        <f>_xlfn.RANK.AVG(animal_companionship[[#This Row],[Week1]],animal_companionship[[#This Row],[Week1]:[Week4]],1)</f>
        <v>4</v>
      </c>
      <c r="G9">
        <f>_xlfn.RANK.AVG(animal_companionship[[#This Row],[Week2]],animal_companionship[[#This Row],[Week1]:[Week4]],1)</f>
        <v>2</v>
      </c>
      <c r="H9">
        <f>_xlfn.RANK.AVG(animal_companionship[[#This Row],[Week3]],animal_companionship[[#This Row],[Week1]:[Week4]],1)</f>
        <v>1</v>
      </c>
      <c r="I9">
        <f>_xlfn.RANK.AVG(animal_companionship[[#This Row],[Week4]],animal_companionship[[#This Row],[Week1]:[Week4]],1)</f>
        <v>3</v>
      </c>
    </row>
    <row r="10" spans="1:12" x14ac:dyDescent="0.35">
      <c r="A10">
        <v>9</v>
      </c>
      <c r="B10">
        <v>8</v>
      </c>
      <c r="C10">
        <v>7</v>
      </c>
      <c r="D10">
        <v>9</v>
      </c>
      <c r="E10">
        <v>5</v>
      </c>
      <c r="F10">
        <f>_xlfn.RANK.AVG(animal_companionship[[#This Row],[Week1]],animal_companionship[[#This Row],[Week1]:[Week4]],1)</f>
        <v>3</v>
      </c>
      <c r="G10">
        <f>_xlfn.RANK.AVG(animal_companionship[[#This Row],[Week2]],animal_companionship[[#This Row],[Week1]:[Week4]],1)</f>
        <v>2</v>
      </c>
      <c r="H10">
        <f>_xlfn.RANK.AVG(animal_companionship[[#This Row],[Week3]],animal_companionship[[#This Row],[Week1]:[Week4]],1)</f>
        <v>4</v>
      </c>
      <c r="I10">
        <f>_xlfn.RANK.AVG(animal_companionship[[#This Row],[Week4]],animal_companionship[[#This Row],[Week1]:[Week4]],1)</f>
        <v>1</v>
      </c>
    </row>
    <row r="11" spans="1:12" x14ac:dyDescent="0.35">
      <c r="A11">
        <v>10</v>
      </c>
      <c r="B11">
        <v>12</v>
      </c>
      <c r="C11">
        <v>16</v>
      </c>
      <c r="D11">
        <v>14</v>
      </c>
      <c r="E11">
        <v>15</v>
      </c>
      <c r="F11">
        <f>_xlfn.RANK.AVG(animal_companionship[[#This Row],[Week1]],animal_companionship[[#This Row],[Week1]:[Week4]],1)</f>
        <v>1</v>
      </c>
      <c r="G11">
        <f>_xlfn.RANK.AVG(animal_companionship[[#This Row],[Week2]],animal_companionship[[#This Row],[Week1]:[Week4]],1)</f>
        <v>4</v>
      </c>
      <c r="H11">
        <f>_xlfn.RANK.AVG(animal_companionship[[#This Row],[Week3]],animal_companionship[[#This Row],[Week1]:[Week4]],1)</f>
        <v>2</v>
      </c>
      <c r="I11">
        <f>_xlfn.RANK.AVG(animal_companionship[[#This Row],[Week4]],animal_companionship[[#This Row],[Week1]:[Week4]],1)</f>
        <v>3</v>
      </c>
    </row>
    <row r="12" spans="1:12" x14ac:dyDescent="0.35">
      <c r="F12" s="1"/>
      <c r="G12" s="1"/>
      <c r="H12" s="1"/>
      <c r="I12" s="1"/>
    </row>
    <row r="13" spans="1:12" x14ac:dyDescent="0.35">
      <c r="A13" s="3" t="s">
        <v>16</v>
      </c>
      <c r="B13" s="3">
        <f>A11</f>
        <v>10</v>
      </c>
      <c r="C13" s="2"/>
      <c r="D13" s="2"/>
      <c r="E13" s="2"/>
      <c r="F13" s="1"/>
      <c r="G13" s="1"/>
      <c r="H13" s="1"/>
      <c r="I13" s="1"/>
    </row>
    <row r="14" spans="1:12" x14ac:dyDescent="0.35">
      <c r="A14" s="3" t="s">
        <v>17</v>
      </c>
      <c r="B14" s="3">
        <f>4</f>
        <v>4</v>
      </c>
      <c r="C14" s="2"/>
      <c r="D14" s="2"/>
      <c r="E14" s="2"/>
      <c r="F14" s="1"/>
    </row>
    <row r="15" spans="1:12" x14ac:dyDescent="0.35">
      <c r="A15" s="3"/>
      <c r="B15" s="3" t="s">
        <v>11</v>
      </c>
      <c r="C15" s="3" t="s">
        <v>12</v>
      </c>
      <c r="D15" s="3" t="s">
        <v>13</v>
      </c>
      <c r="E15" s="3" t="s">
        <v>14</v>
      </c>
      <c r="F15" s="1"/>
      <c r="G15" s="1"/>
      <c r="H15" s="1"/>
      <c r="I15" s="1"/>
    </row>
    <row r="16" spans="1:12" x14ac:dyDescent="0.35">
      <c r="A16" s="3" t="s">
        <v>18</v>
      </c>
      <c r="B16" s="3">
        <f>SUM(animal_companionship[rank-w1])^2</f>
        <v>400</v>
      </c>
      <c r="C16" s="3">
        <f>SUM(animal_companionship[rank-w2])^2</f>
        <v>676</v>
      </c>
      <c r="D16" s="3">
        <f>SUM(animal_companionship[rank-w3])^2</f>
        <v>676</v>
      </c>
      <c r="E16" s="3">
        <f>SUM(animal_companionship[rank-w4])^2</f>
        <v>784</v>
      </c>
    </row>
    <row r="17" spans="1:5" x14ac:dyDescent="0.35">
      <c r="A17" s="3" t="s">
        <v>10</v>
      </c>
      <c r="B17" s="3">
        <f>AVERAGE(animal_companionship[rank-w1])</f>
        <v>2</v>
      </c>
      <c r="C17" s="3">
        <f>AVERAGE(animal_companionship[rank-w2])</f>
        <v>2.6</v>
      </c>
      <c r="D17" s="3">
        <f>AVERAGE(animal_companionship[rank-w3])</f>
        <v>2.6</v>
      </c>
      <c r="E17" s="3">
        <f>AVERAGE(animal_companionship[rank-w4])</f>
        <v>2.8</v>
      </c>
    </row>
    <row r="18" spans="1:5" x14ac:dyDescent="0.35">
      <c r="A18" s="2"/>
      <c r="B18" s="2"/>
      <c r="C18" s="2"/>
      <c r="D18" s="2"/>
      <c r="E18" s="2"/>
    </row>
    <row r="19" spans="1:5" x14ac:dyDescent="0.35">
      <c r="A19" s="2"/>
      <c r="B19" s="2"/>
      <c r="C19" s="2"/>
      <c r="D19" s="2"/>
      <c r="E19" s="2"/>
    </row>
    <row r="20" spans="1:5" x14ac:dyDescent="0.35">
      <c r="A20" s="3" t="s">
        <v>15</v>
      </c>
      <c r="B20" s="3">
        <f>(12/(B13*B14*(B14+1))*SUM(B16:E16))-(3*B13*(B14+1))</f>
        <v>2.1599999999999966</v>
      </c>
      <c r="C20" s="2"/>
      <c r="D20" s="2"/>
      <c r="E20" s="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C16" sqref="C16"/>
    </sheetView>
  </sheetViews>
  <sheetFormatPr defaultRowHeight="14.5" x14ac:dyDescent="0.35"/>
  <cols>
    <col min="1" max="1" width="15.36328125" bestFit="1" customWidth="1"/>
    <col min="2" max="2" width="12.26953125" bestFit="1" customWidth="1"/>
    <col min="3" max="4" width="12.54296875" bestFit="1" customWidth="1"/>
    <col min="5" max="5" width="16.7265625" bestFit="1" customWidth="1"/>
    <col min="6" max="7" width="16.453125" bestFit="1" customWidth="1"/>
  </cols>
  <sheetData>
    <row r="1" spans="1:11" x14ac:dyDescent="0.35">
      <c r="A1" s="5" t="s">
        <v>0</v>
      </c>
      <c r="B1" s="5" t="s">
        <v>19</v>
      </c>
      <c r="C1" s="5" t="s">
        <v>20</v>
      </c>
      <c r="D1" s="5" t="s">
        <v>21</v>
      </c>
      <c r="E1" s="5" t="s">
        <v>22</v>
      </c>
      <c r="F1" s="5" t="s">
        <v>23</v>
      </c>
      <c r="G1" s="5" t="s">
        <v>24</v>
      </c>
      <c r="H1" s="5" t="s">
        <v>31</v>
      </c>
      <c r="I1" s="5" t="s">
        <v>32</v>
      </c>
      <c r="J1" s="5" t="s">
        <v>33</v>
      </c>
    </row>
    <row r="2" spans="1:11" x14ac:dyDescent="0.35">
      <c r="A2" s="5">
        <v>1</v>
      </c>
      <c r="B2" s="5">
        <v>66</v>
      </c>
      <c r="C2" s="5">
        <v>67</v>
      </c>
      <c r="D2" s="5">
        <v>69</v>
      </c>
      <c r="E2" s="5">
        <f>_xlfn.RANK.AVG(curl_ups[[#This Row],[Baseline]],curl_ups[[#This Row],[Baseline]:[Month 2]],1)</f>
        <v>1</v>
      </c>
      <c r="F2" s="5">
        <f>_xlfn.RANK.AVG(curl_ups[[#This Row],[Month 1]],curl_ups[[#This Row],[Baseline]:[Month 2]],1)</f>
        <v>2</v>
      </c>
      <c r="G2" s="5">
        <f>_xlfn.RANK.AVG(curl_ups[[#This Row],[Month 2]],curl_ups[[#This Row],[Baseline]:[Month 2]],1)</f>
        <v>3</v>
      </c>
      <c r="H2" s="5">
        <f>curl_ups[[#This Row],[rank-baseline]]^2</f>
        <v>1</v>
      </c>
      <c r="I2" s="5">
        <f>curl_ups[[#This Row],[rank-month1]]^2</f>
        <v>4</v>
      </c>
      <c r="J2" s="5">
        <f>curl_ups[[#This Row],[rank-month2]]^2</f>
        <v>9</v>
      </c>
      <c r="K2" s="4" t="s">
        <v>25</v>
      </c>
    </row>
    <row r="3" spans="1:11" x14ac:dyDescent="0.35">
      <c r="A3" s="5">
        <v>2</v>
      </c>
      <c r="B3" s="5">
        <v>49</v>
      </c>
      <c r="C3" s="5">
        <v>50</v>
      </c>
      <c r="D3" s="5">
        <v>56</v>
      </c>
      <c r="E3" s="5">
        <f>_xlfn.RANK.AVG(curl_ups[[#This Row],[Baseline]],curl_ups[[#This Row],[Baseline]:[Month 2]],1)</f>
        <v>1</v>
      </c>
      <c r="F3" s="5">
        <f>_xlfn.RANK.AVG(curl_ups[[#This Row],[Month 1]],curl_ups[[#This Row],[Baseline]:[Month 2]],1)</f>
        <v>2</v>
      </c>
      <c r="G3" s="5">
        <f>_xlfn.RANK.AVG(curl_ups[[#This Row],[Month 2]],curl_ups[[#This Row],[Baseline]:[Month 2]],1)</f>
        <v>3</v>
      </c>
      <c r="H3" s="5">
        <f>curl_ups[[#This Row],[rank-baseline]]^2</f>
        <v>1</v>
      </c>
      <c r="I3" s="5">
        <f>curl_ups[[#This Row],[rank-month1]]^2</f>
        <v>4</v>
      </c>
      <c r="J3" s="5">
        <f>curl_ups[[#This Row],[rank-month2]]^2</f>
        <v>9</v>
      </c>
    </row>
    <row r="4" spans="1:11" x14ac:dyDescent="0.35">
      <c r="A4" s="5">
        <v>3</v>
      </c>
      <c r="B4" s="5">
        <v>51</v>
      </c>
      <c r="C4" s="5">
        <v>52</v>
      </c>
      <c r="D4" s="5">
        <v>49</v>
      </c>
      <c r="E4" s="5">
        <f>_xlfn.RANK.AVG(curl_ups[[#This Row],[Baseline]],curl_ups[[#This Row],[Baseline]:[Month 2]],1)</f>
        <v>2</v>
      </c>
      <c r="F4" s="5">
        <f>_xlfn.RANK.AVG(curl_ups[[#This Row],[Month 1]],curl_ups[[#This Row],[Baseline]:[Month 2]],1)</f>
        <v>3</v>
      </c>
      <c r="G4" s="5">
        <f>_xlfn.RANK.AVG(curl_ups[[#This Row],[Month 2]],curl_ups[[#This Row],[Baseline]:[Month 2]],1)</f>
        <v>1</v>
      </c>
      <c r="H4" s="5">
        <f>curl_ups[[#This Row],[rank-baseline]]^2</f>
        <v>4</v>
      </c>
      <c r="I4" s="5">
        <f>curl_ups[[#This Row],[rank-month1]]^2</f>
        <v>9</v>
      </c>
      <c r="J4" s="5">
        <f>curl_ups[[#This Row],[rank-month2]]^2</f>
        <v>1</v>
      </c>
    </row>
    <row r="5" spans="1:11" x14ac:dyDescent="0.35">
      <c r="A5" s="5">
        <v>4</v>
      </c>
      <c r="B5" s="5">
        <v>65</v>
      </c>
      <c r="C5" s="5">
        <v>65</v>
      </c>
      <c r="D5" s="5">
        <v>69</v>
      </c>
      <c r="E5" s="5">
        <f>_xlfn.RANK.AVG(curl_ups[[#This Row],[Baseline]],curl_ups[[#This Row],[Baseline]:[Month 2]],1)</f>
        <v>1.5</v>
      </c>
      <c r="F5" s="5">
        <f>_xlfn.RANK.AVG(curl_ups[[#This Row],[Month 1]],curl_ups[[#This Row],[Baseline]:[Month 2]],1)</f>
        <v>1.5</v>
      </c>
      <c r="G5" s="5">
        <f>_xlfn.RANK.AVG(curl_ups[[#This Row],[Month 2]],curl_ups[[#This Row],[Baseline]:[Month 2]],1)</f>
        <v>3</v>
      </c>
      <c r="H5" s="5">
        <f>curl_ups[[#This Row],[rank-baseline]]^2</f>
        <v>2.25</v>
      </c>
      <c r="I5" s="5">
        <f>curl_ups[[#This Row],[rank-month1]]^2</f>
        <v>2.25</v>
      </c>
      <c r="J5" s="5">
        <f>curl_ups[[#This Row],[rank-month2]]^2</f>
        <v>9</v>
      </c>
    </row>
    <row r="6" spans="1:11" x14ac:dyDescent="0.35">
      <c r="A6" s="5">
        <v>5</v>
      </c>
      <c r="B6" s="5">
        <v>42</v>
      </c>
      <c r="C6" s="5">
        <v>43</v>
      </c>
      <c r="D6" s="5">
        <v>46</v>
      </c>
      <c r="E6" s="5">
        <f>_xlfn.RANK.AVG(curl_ups[[#This Row],[Baseline]],curl_ups[[#This Row],[Baseline]:[Month 2]],1)</f>
        <v>1</v>
      </c>
      <c r="F6" s="5">
        <f>_xlfn.RANK.AVG(curl_ups[[#This Row],[Month 1]],curl_ups[[#This Row],[Baseline]:[Month 2]],1)</f>
        <v>2</v>
      </c>
      <c r="G6" s="5">
        <f>_xlfn.RANK.AVG(curl_ups[[#This Row],[Month 2]],curl_ups[[#This Row],[Baseline]:[Month 2]],1)</f>
        <v>3</v>
      </c>
      <c r="H6" s="5">
        <f>curl_ups[[#This Row],[rank-baseline]]^2</f>
        <v>1</v>
      </c>
      <c r="I6" s="5">
        <f>curl_ups[[#This Row],[rank-month1]]^2</f>
        <v>4</v>
      </c>
      <c r="J6" s="5">
        <f>curl_ups[[#This Row],[rank-month2]]^2</f>
        <v>9</v>
      </c>
    </row>
    <row r="7" spans="1:11" x14ac:dyDescent="0.35">
      <c r="A7" s="5">
        <v>6</v>
      </c>
      <c r="B7" s="5">
        <v>38</v>
      </c>
      <c r="C7" s="5">
        <v>39</v>
      </c>
      <c r="D7" s="5">
        <v>40</v>
      </c>
      <c r="E7" s="5">
        <f>_xlfn.RANK.AVG(curl_ups[[#This Row],[Baseline]],curl_ups[[#This Row],[Baseline]:[Month 2]],1)</f>
        <v>1</v>
      </c>
      <c r="F7" s="5">
        <f>_xlfn.RANK.AVG(curl_ups[[#This Row],[Month 1]],curl_ups[[#This Row],[Baseline]:[Month 2]],1)</f>
        <v>2</v>
      </c>
      <c r="G7" s="5">
        <f>_xlfn.RANK.AVG(curl_ups[[#This Row],[Month 2]],curl_ups[[#This Row],[Baseline]:[Month 2]],1)</f>
        <v>3</v>
      </c>
      <c r="H7" s="5">
        <f>curl_ups[[#This Row],[rank-baseline]]^2</f>
        <v>1</v>
      </c>
      <c r="I7" s="5">
        <f>curl_ups[[#This Row],[rank-month1]]^2</f>
        <v>4</v>
      </c>
      <c r="J7" s="5">
        <f>curl_ups[[#This Row],[rank-month2]]^2</f>
        <v>9</v>
      </c>
    </row>
    <row r="8" spans="1:11" x14ac:dyDescent="0.35">
      <c r="A8" s="5">
        <v>7</v>
      </c>
      <c r="B8" s="5">
        <v>33</v>
      </c>
      <c r="C8" s="5">
        <v>31</v>
      </c>
      <c r="D8" s="5">
        <v>39</v>
      </c>
      <c r="E8" s="5">
        <f>_xlfn.RANK.AVG(curl_ups[[#This Row],[Baseline]],curl_ups[[#This Row],[Baseline]:[Month 2]],1)</f>
        <v>2</v>
      </c>
      <c r="F8" s="5">
        <f>_xlfn.RANK.AVG(curl_ups[[#This Row],[Month 1]],curl_ups[[#This Row],[Baseline]:[Month 2]],1)</f>
        <v>1</v>
      </c>
      <c r="G8" s="5">
        <f>_xlfn.RANK.AVG(curl_ups[[#This Row],[Month 2]],curl_ups[[#This Row],[Baseline]:[Month 2]],1)</f>
        <v>3</v>
      </c>
      <c r="H8" s="5">
        <f>curl_ups[[#This Row],[rank-baseline]]^2</f>
        <v>4</v>
      </c>
      <c r="I8" s="5">
        <f>curl_ups[[#This Row],[rank-month1]]^2</f>
        <v>1</v>
      </c>
      <c r="J8" s="5">
        <f>curl_ups[[#This Row],[rank-month2]]^2</f>
        <v>9</v>
      </c>
    </row>
    <row r="9" spans="1:11" x14ac:dyDescent="0.35">
      <c r="A9" s="5">
        <v>8</v>
      </c>
      <c r="B9" s="5">
        <v>41</v>
      </c>
      <c r="C9" s="5">
        <v>41</v>
      </c>
      <c r="D9" s="5">
        <v>44</v>
      </c>
      <c r="E9" s="5">
        <f>_xlfn.RANK.AVG(curl_ups[[#This Row],[Baseline]],curl_ups[[#This Row],[Baseline]:[Month 2]],1)</f>
        <v>1.5</v>
      </c>
      <c r="F9" s="5">
        <f>_xlfn.RANK.AVG(curl_ups[[#This Row],[Month 1]],curl_ups[[#This Row],[Baseline]:[Month 2]],1)</f>
        <v>1.5</v>
      </c>
      <c r="G9" s="5">
        <f>_xlfn.RANK.AVG(curl_ups[[#This Row],[Month 2]],curl_ups[[#This Row],[Baseline]:[Month 2]],1)</f>
        <v>3</v>
      </c>
      <c r="H9" s="5">
        <f>curl_ups[[#This Row],[rank-baseline]]^2</f>
        <v>2.25</v>
      </c>
      <c r="I9" s="5">
        <f>curl_ups[[#This Row],[rank-month1]]^2</f>
        <v>2.25</v>
      </c>
      <c r="J9" s="5">
        <f>curl_ups[[#This Row],[rank-month2]]^2</f>
        <v>9</v>
      </c>
    </row>
    <row r="10" spans="1:11" x14ac:dyDescent="0.35">
      <c r="A10" s="5">
        <v>9</v>
      </c>
      <c r="B10" s="5">
        <v>46</v>
      </c>
      <c r="C10" s="5">
        <v>47</v>
      </c>
      <c r="D10" s="5">
        <v>48</v>
      </c>
      <c r="E10" s="5">
        <f>_xlfn.RANK.AVG(curl_ups[[#This Row],[Baseline]],curl_ups[[#This Row],[Baseline]:[Month 2]],1)</f>
        <v>1</v>
      </c>
      <c r="F10" s="5">
        <f>_xlfn.RANK.AVG(curl_ups[[#This Row],[Month 1]],curl_ups[[#This Row],[Baseline]:[Month 2]],1)</f>
        <v>2</v>
      </c>
      <c r="G10" s="5">
        <f>_xlfn.RANK.AVG(curl_ups[[#This Row],[Month 2]],curl_ups[[#This Row],[Baseline]:[Month 2]],1)</f>
        <v>3</v>
      </c>
      <c r="H10" s="5">
        <f>curl_ups[[#This Row],[rank-baseline]]^2</f>
        <v>1</v>
      </c>
      <c r="I10" s="5">
        <f>curl_ups[[#This Row],[rank-month1]]^2</f>
        <v>4</v>
      </c>
      <c r="J10" s="5">
        <f>curl_ups[[#This Row],[rank-month2]]^2</f>
        <v>9</v>
      </c>
    </row>
    <row r="11" spans="1:11" x14ac:dyDescent="0.35">
      <c r="A11" s="5">
        <v>10</v>
      </c>
      <c r="B11" s="5">
        <v>45</v>
      </c>
      <c r="C11" s="5">
        <v>46</v>
      </c>
      <c r="D11" s="5">
        <v>46</v>
      </c>
      <c r="E11" s="5">
        <f>_xlfn.RANK.AVG(curl_ups[[#This Row],[Baseline]],curl_ups[[#This Row],[Baseline]:[Month 2]],1)</f>
        <v>1</v>
      </c>
      <c r="F11" s="5">
        <f>_xlfn.RANK.AVG(curl_ups[[#This Row],[Month 1]],curl_ups[[#This Row],[Baseline]:[Month 2]],1)</f>
        <v>2.5</v>
      </c>
      <c r="G11" s="5">
        <f>_xlfn.RANK.AVG(curl_ups[[#This Row],[Month 2]],curl_ups[[#This Row],[Baseline]:[Month 2]],1)</f>
        <v>2.5</v>
      </c>
      <c r="H11" s="5">
        <f>curl_ups[[#This Row],[rank-baseline]]^2</f>
        <v>1</v>
      </c>
      <c r="I11" s="5">
        <f>curl_ups[[#This Row],[rank-month1]]^2</f>
        <v>6.25</v>
      </c>
      <c r="J11" s="5">
        <f>curl_ups[[#This Row],[rank-month2]]^2</f>
        <v>6.25</v>
      </c>
    </row>
    <row r="12" spans="1:11" x14ac:dyDescent="0.35">
      <c r="A12" s="5">
        <v>11</v>
      </c>
      <c r="B12" s="5">
        <v>36</v>
      </c>
      <c r="C12" s="5">
        <v>33</v>
      </c>
      <c r="D12" s="5">
        <v>34</v>
      </c>
      <c r="E12" s="5">
        <f>_xlfn.RANK.AVG(curl_ups[[#This Row],[Baseline]],curl_ups[[#This Row],[Baseline]:[Month 2]],1)</f>
        <v>3</v>
      </c>
      <c r="F12" s="5">
        <f>_xlfn.RANK.AVG(curl_ups[[#This Row],[Month 1]],curl_ups[[#This Row],[Baseline]:[Month 2]],1)</f>
        <v>1</v>
      </c>
      <c r="G12" s="5">
        <f>_xlfn.RANK.AVG(curl_ups[[#This Row],[Month 2]],curl_ups[[#This Row],[Baseline]:[Month 2]],1)</f>
        <v>2</v>
      </c>
      <c r="H12" s="5">
        <f>curl_ups[[#This Row],[rank-baseline]]^2</f>
        <v>9</v>
      </c>
      <c r="I12" s="5">
        <f>curl_ups[[#This Row],[rank-month1]]^2</f>
        <v>1</v>
      </c>
      <c r="J12" s="5">
        <f>curl_ups[[#This Row],[rank-month2]]^2</f>
        <v>4</v>
      </c>
    </row>
    <row r="13" spans="1:11" x14ac:dyDescent="0.35">
      <c r="A13" s="5">
        <v>12</v>
      </c>
      <c r="B13" s="5">
        <v>51</v>
      </c>
      <c r="C13" s="5">
        <v>55</v>
      </c>
      <c r="D13" s="5">
        <v>67</v>
      </c>
      <c r="E13" s="5">
        <f>_xlfn.RANK.AVG(curl_ups[[#This Row],[Baseline]],curl_ups[[#This Row],[Baseline]:[Month 2]],1)</f>
        <v>1</v>
      </c>
      <c r="F13" s="5">
        <f>_xlfn.RANK.AVG(curl_ups[[#This Row],[Month 1]],curl_ups[[#This Row],[Baseline]:[Month 2]],1)</f>
        <v>2</v>
      </c>
      <c r="G13" s="5">
        <f>_xlfn.RANK.AVG(curl_ups[[#This Row],[Month 2]],curl_ups[[#This Row],[Baseline]:[Month 2]],1)</f>
        <v>3</v>
      </c>
      <c r="H13" s="5">
        <f>curl_ups[[#This Row],[rank-baseline]]^2</f>
        <v>1</v>
      </c>
      <c r="I13" s="5">
        <f>curl_ups[[#This Row],[rank-month1]]^2</f>
        <v>4</v>
      </c>
      <c r="J13" s="5">
        <f>curl_ups[[#This Row],[rank-month2]]^2</f>
        <v>9</v>
      </c>
    </row>
    <row r="15" spans="1:11" x14ac:dyDescent="0.35">
      <c r="A15" s="7" t="s">
        <v>16</v>
      </c>
      <c r="B15" s="7">
        <f>A13</f>
        <v>12</v>
      </c>
      <c r="C15" s="6"/>
      <c r="D15" s="6"/>
    </row>
    <row r="16" spans="1:11" x14ac:dyDescent="0.35">
      <c r="A16" s="8" t="s">
        <v>17</v>
      </c>
      <c r="B16" s="8">
        <v>3</v>
      </c>
      <c r="C16" s="6"/>
      <c r="D16" s="6"/>
    </row>
    <row r="17" spans="1:4" x14ac:dyDescent="0.35">
      <c r="A17" s="7"/>
      <c r="B17" s="7" t="s">
        <v>26</v>
      </c>
      <c r="C17" s="7" t="s">
        <v>27</v>
      </c>
      <c r="D17" s="7" t="s">
        <v>28</v>
      </c>
    </row>
    <row r="18" spans="1:4" x14ac:dyDescent="0.35">
      <c r="A18" s="7" t="s">
        <v>18</v>
      </c>
      <c r="B18" s="7">
        <f>SUM(curl_ups[rank-baseline])^2</f>
        <v>289</v>
      </c>
      <c r="C18" s="7">
        <f>SUM(curl_ups[rank-month1])^2</f>
        <v>506.25</v>
      </c>
      <c r="D18" s="7">
        <f>SUM(curl_ups[rank-month2])^2</f>
        <v>1056.25</v>
      </c>
    </row>
    <row r="19" spans="1:4" x14ac:dyDescent="0.35">
      <c r="A19" s="7" t="s">
        <v>10</v>
      </c>
      <c r="B19" s="9">
        <f>AVERAGE(curl_ups[rank-baseline])</f>
        <v>1.4166666666666667</v>
      </c>
      <c r="C19" s="9">
        <f>AVERAGE(curl_ups[rank-month1])</f>
        <v>1.875</v>
      </c>
      <c r="D19" s="9">
        <f>AVERAGE(curl_ups[rank-month2])</f>
        <v>2.7083333333333335</v>
      </c>
    </row>
    <row r="20" spans="1:4" x14ac:dyDescent="0.35">
      <c r="A20" s="7" t="s">
        <v>30</v>
      </c>
      <c r="B20" s="7">
        <f>SUM(curl_ups[r1^2])</f>
        <v>28.5</v>
      </c>
      <c r="C20" s="7">
        <f>SUM(curl_ups[r2^2])</f>
        <v>45.75</v>
      </c>
      <c r="D20" s="7">
        <f>SUM(curl_ups[r3^2])</f>
        <v>92.25</v>
      </c>
    </row>
    <row r="21" spans="1:4" x14ac:dyDescent="0.35">
      <c r="A21" s="7" t="s">
        <v>29</v>
      </c>
      <c r="B21" s="7">
        <f>1/4*B15*B16*(B16+1)^2</f>
        <v>144</v>
      </c>
      <c r="C21" s="6"/>
      <c r="D21" s="6"/>
    </row>
    <row r="22" spans="1:4" x14ac:dyDescent="0.35">
      <c r="A22" s="7" t="s">
        <v>15</v>
      </c>
      <c r="B22" s="10">
        <f>B15*(B16-1)*(B18/B15+C18/B15+D18/B15-B21)/(SUM(B20:D20)-B21)</f>
        <v>10.977777777777767</v>
      </c>
      <c r="C22" s="6"/>
      <c r="D22" s="6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Munirah .</dc:creator>
  <cp:lastModifiedBy>Munirah .</cp:lastModifiedBy>
  <dcterms:created xsi:type="dcterms:W3CDTF">2023-01-02T09:27:35Z</dcterms:created>
  <dcterms:modified xsi:type="dcterms:W3CDTF">2023-01-02T16:32:45Z</dcterms:modified>
</cp:coreProperties>
</file>