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-2\Downloads\KSU\2022-2023-2nd semester\333\"/>
    </mc:Choice>
  </mc:AlternateContent>
  <bookViews>
    <workbookView xWindow="0" yWindow="0" windowWidth="19180" windowHeight="6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X3" i="1"/>
  <c r="Y3" i="1"/>
  <c r="Z3" i="1"/>
  <c r="AA3" i="1"/>
  <c r="AB3" i="1"/>
  <c r="AC3" i="1"/>
  <c r="W4" i="1"/>
  <c r="X4" i="1"/>
  <c r="Y4" i="1"/>
  <c r="Z4" i="1"/>
  <c r="AA4" i="1"/>
  <c r="AB4" i="1"/>
  <c r="AC4" i="1"/>
  <c r="W5" i="1"/>
  <c r="X5" i="1"/>
  <c r="Y5" i="1"/>
  <c r="Z5" i="1"/>
  <c r="AA5" i="1"/>
  <c r="AB5" i="1"/>
  <c r="AC5" i="1"/>
  <c r="W6" i="1"/>
  <c r="X6" i="1"/>
  <c r="Y6" i="1"/>
  <c r="Z6" i="1"/>
  <c r="AA6" i="1"/>
  <c r="AB6" i="1"/>
  <c r="AC6" i="1"/>
  <c r="W7" i="1"/>
  <c r="X7" i="1"/>
  <c r="Y7" i="1"/>
  <c r="Z7" i="1"/>
  <c r="AA7" i="1"/>
  <c r="AB7" i="1"/>
  <c r="AC7" i="1"/>
  <c r="W8" i="1"/>
  <c r="X8" i="1"/>
  <c r="Y8" i="1"/>
  <c r="Z8" i="1"/>
  <c r="AA8" i="1"/>
  <c r="AB8" i="1"/>
  <c r="AC8" i="1"/>
  <c r="W9" i="1"/>
  <c r="X9" i="1"/>
  <c r="Y9" i="1"/>
  <c r="Z9" i="1"/>
  <c r="AA9" i="1"/>
  <c r="AB9" i="1"/>
  <c r="AC9" i="1"/>
  <c r="W10" i="1"/>
  <c r="X10" i="1"/>
  <c r="Y10" i="1"/>
  <c r="Z10" i="1"/>
  <c r="AA10" i="1"/>
  <c r="AB10" i="1"/>
  <c r="AC10" i="1"/>
  <c r="V4" i="1"/>
  <c r="V5" i="1"/>
  <c r="V6" i="1"/>
  <c r="V7" i="1"/>
  <c r="V8" i="1"/>
  <c r="V9" i="1"/>
  <c r="V10" i="1"/>
  <c r="V3" i="1"/>
  <c r="G14" i="1"/>
  <c r="B25" i="1"/>
  <c r="G7" i="1" s="1"/>
  <c r="B24" i="1"/>
  <c r="F9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  <c r="G12" i="1" l="1"/>
  <c r="G11" i="1"/>
  <c r="G9" i="1"/>
  <c r="F14" i="1"/>
  <c r="F13" i="1"/>
  <c r="F6" i="1"/>
  <c r="G10" i="1"/>
  <c r="H9" i="1"/>
  <c r="G6" i="1"/>
  <c r="H6" i="1" s="1"/>
  <c r="H14" i="1"/>
  <c r="G13" i="1"/>
  <c r="H13" i="1" s="1"/>
  <c r="F7" i="1"/>
  <c r="G4" i="1"/>
  <c r="F5" i="1"/>
  <c r="G3" i="1"/>
  <c r="F2" i="1"/>
  <c r="G5" i="1"/>
  <c r="H5" i="1" s="1"/>
  <c r="F8" i="1"/>
  <c r="F12" i="1"/>
  <c r="G8" i="1"/>
  <c r="F11" i="1"/>
  <c r="F3" i="1"/>
  <c r="F4" i="1"/>
  <c r="G2" i="1"/>
  <c r="H2" i="1" s="1"/>
  <c r="F10" i="1"/>
  <c r="H7" i="1"/>
  <c r="B26" i="1"/>
  <c r="B28" i="1" s="1"/>
  <c r="B27" i="1"/>
  <c r="B29" i="1" s="1"/>
  <c r="H11" i="1" l="1"/>
  <c r="H3" i="1"/>
  <c r="H12" i="1"/>
  <c r="H10" i="1"/>
  <c r="H4" i="1"/>
  <c r="H8" i="1"/>
  <c r="B30" i="1"/>
  <c r="F24" i="1" l="1"/>
  <c r="F25" i="1" s="1"/>
  <c r="F26" i="1" s="1"/>
  <c r="F27" i="1" s="1"/>
</calcChain>
</file>

<file path=xl/sharedStrings.xml><?xml version="1.0" encoding="utf-8"?>
<sst xmlns="http://schemas.openxmlformats.org/spreadsheetml/2006/main" count="29" uniqueCount="28">
  <si>
    <t>Gain score</t>
  </si>
  <si>
    <t>method</t>
  </si>
  <si>
    <t>#of doctor visits</t>
  </si>
  <si>
    <t>group</t>
  </si>
  <si>
    <t>computer skills</t>
  </si>
  <si>
    <t>Rank</t>
  </si>
  <si>
    <t>R1</t>
  </si>
  <si>
    <t>R2</t>
  </si>
  <si>
    <t>U1</t>
  </si>
  <si>
    <t>U2</t>
  </si>
  <si>
    <t>U</t>
  </si>
  <si>
    <t>n1</t>
  </si>
  <si>
    <t>n2</t>
  </si>
  <si>
    <t>Zi</t>
  </si>
  <si>
    <t>F10(Zi)</t>
  </si>
  <si>
    <t>G10(Zi)</t>
  </si>
  <si>
    <t>|F10(Zi)-G10(Zi)|</t>
  </si>
  <si>
    <t>Dmax</t>
  </si>
  <si>
    <t>Z</t>
  </si>
  <si>
    <t>Mann-Whitney</t>
  </si>
  <si>
    <t>K-S</t>
  </si>
  <si>
    <t>Q</t>
  </si>
  <si>
    <t>p</t>
  </si>
  <si>
    <t>method1</t>
  </si>
  <si>
    <t>method2</t>
  </si>
  <si>
    <t>Xi</t>
  </si>
  <si>
    <t>Yj</t>
  </si>
  <si>
    <t>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</si>
</sst>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4" borderId="1" xfId="0" applyFont="1" applyFill="1" applyBorder="1"/>
    <xf numFmtId="0" fontId="0" fillId="4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5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ain_scores" displayName="Gain_scores" ref="A1:C21" totalsRowShown="0" headerRowDxfId="18" dataDxfId="17">
  <autoFilter ref="A1:C21"/>
  <tableColumns count="3">
    <tableColumn id="1" name="Gain score" dataDxfId="16"/>
    <tableColumn id="2" name="method" dataDxfId="15"/>
    <tableColumn id="3" name="Rank" dataDxfId="14">
      <calculatedColumnFormula>_xlfn.RANK.AVG(A2,$A$2:$A$21,1)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octor_visits" displayName="Doctor_visits" ref="K1:L13" totalsRowShown="0" headerRowDxfId="13" dataDxfId="12">
  <autoFilter ref="K1:L13"/>
  <tableColumns count="2">
    <tableColumn id="1" name="#of doctor visits" dataDxfId="11"/>
    <tableColumn id="2" name="group" dataDxf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computer_skills" displayName="computer_skills" ref="N1:O17" totalsRowShown="0" headerRowDxfId="9" dataDxfId="8">
  <autoFilter ref="N1:O17"/>
  <tableColumns count="2">
    <tableColumn id="1" name="computer skills" dataDxfId="7"/>
    <tableColumn id="2" name="method" dataDxfId="6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4" name="K_S" displayName="K_S" ref="E1:H14" totalsRowShown="0" headerRowDxfId="5" dataDxfId="4">
  <autoFilter ref="E1:H14"/>
  <tableColumns count="4">
    <tableColumn id="1" name="Zi" dataDxfId="3"/>
    <tableColumn id="2" name="F10(Zi)" dataDxfId="2">
      <calculatedColumnFormula>COUNTIFS(Gain_scores[Gain score],"&lt;="&amp;E2,Gain_scores[method],1)/$B$24</calculatedColumnFormula>
    </tableColumn>
    <tableColumn id="3" name="G10(Zi)" dataDxfId="1">
      <calculatedColumnFormula>COUNTIFS(Gain_scores[Gain score],"&lt;="&amp;E2,Gain_scores[method],2)/$B$25</calculatedColumnFormula>
    </tableColumn>
    <tableColumn id="4" name="|F10(Zi)-G10(Zi)|" dataDxfId="0">
      <calculatedColumnFormula>ABS(F2-G2)</calculatedColumnFormula>
    </tableColumn>
  </tableColumns>
  <tableStyleInfo name="TableStyleLight19" showFirstColumn="0" showLastColumn="0" showRowStripes="1" showColumnStripes="0"/>
</table>
</file>

<file path=xl/tables/table5.xml><?xml version="1.0" encoding="utf-8"?>
<table xmlns="http://schemas.openxmlformats.org/spreadsheetml/2006/main" id="6" name="Science_methods" displayName="Science_methods" ref="Q1:R9" totalsRowShown="0">
  <autoFilter ref="Q1:R9"/>
  <tableColumns count="2">
    <tableColumn id="1" name="method1"/>
    <tableColumn id="2" name="method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abSelected="1" zoomScale="60" zoomScaleNormal="60" workbookViewId="0">
      <selection activeCell="F1" sqref="F1"/>
    </sheetView>
  </sheetViews>
  <sheetFormatPr defaultRowHeight="14.5" x14ac:dyDescent="0.35"/>
  <cols>
    <col min="1" max="1" width="11.36328125" customWidth="1"/>
    <col min="2" max="2" width="9.54296875" customWidth="1"/>
    <col min="7" max="7" width="8.81640625" customWidth="1"/>
    <col min="8" max="8" width="16.81640625" customWidth="1"/>
    <col min="11" max="11" width="15.90625" customWidth="1"/>
    <col min="14" max="14" width="15.26953125" customWidth="1"/>
    <col min="15" max="15" width="9.54296875" customWidth="1"/>
    <col min="17" max="18" width="10.6328125" customWidth="1"/>
  </cols>
  <sheetData>
    <row r="1" spans="1:31" x14ac:dyDescent="0.35">
      <c r="A1" s="1" t="s">
        <v>0</v>
      </c>
      <c r="B1" s="1" t="s">
        <v>1</v>
      </c>
      <c r="C1" s="1" t="s">
        <v>5</v>
      </c>
      <c r="D1" s="1"/>
      <c r="E1" s="1" t="s">
        <v>13</v>
      </c>
      <c r="F1" s="1" t="s">
        <v>14</v>
      </c>
      <c r="G1" s="1" t="s">
        <v>15</v>
      </c>
      <c r="H1" s="1" t="s">
        <v>16</v>
      </c>
      <c r="I1" s="1"/>
      <c r="J1" s="1"/>
      <c r="K1" s="1" t="s">
        <v>2</v>
      </c>
      <c r="L1" s="1" t="s">
        <v>3</v>
      </c>
      <c r="M1" s="1"/>
      <c r="N1" s="1" t="s">
        <v>4</v>
      </c>
      <c r="O1" s="1" t="s">
        <v>1</v>
      </c>
      <c r="Q1" t="s">
        <v>23</v>
      </c>
      <c r="R1" t="s">
        <v>24</v>
      </c>
      <c r="V1" s="10" t="s">
        <v>25</v>
      </c>
      <c r="W1" s="10"/>
      <c r="X1" s="10"/>
      <c r="Y1" s="10"/>
      <c r="Z1" s="10"/>
      <c r="AA1" s="10"/>
      <c r="AB1" s="10"/>
      <c r="AC1" s="10"/>
      <c r="AE1" t="s">
        <v>27</v>
      </c>
    </row>
    <row r="2" spans="1:31" x14ac:dyDescent="0.35">
      <c r="A2" s="1">
        <v>16</v>
      </c>
      <c r="B2" s="1">
        <v>1</v>
      </c>
      <c r="C2" s="1">
        <f>_xlfn.RANK.AVG(A2,$A$2:$A$21,1)</f>
        <v>16.5</v>
      </c>
      <c r="D2" s="1"/>
      <c r="E2" s="1">
        <v>2</v>
      </c>
      <c r="F2" s="1">
        <f>COUNTIFS(Gain_scores[Gain score],"&lt;="&amp;E2,Gain_scores[method],1)/$B$24</f>
        <v>0</v>
      </c>
      <c r="G2" s="1">
        <f>COUNTIFS(Gain_scores[Gain score],"&lt;="&amp;E2,Gain_scores[method],2)/$B$25</f>
        <v>0.1</v>
      </c>
      <c r="H2" s="1">
        <f>ABS(F2-G2)</f>
        <v>0.1</v>
      </c>
      <c r="I2" s="1"/>
      <c r="J2" s="1"/>
      <c r="K2" s="1">
        <v>12</v>
      </c>
      <c r="L2" s="1">
        <v>1</v>
      </c>
      <c r="M2" s="1"/>
      <c r="N2" s="1">
        <v>53</v>
      </c>
      <c r="O2" s="1">
        <v>1</v>
      </c>
      <c r="Q2">
        <v>15</v>
      </c>
      <c r="R2">
        <v>8</v>
      </c>
      <c r="V2" s="5">
        <v>15</v>
      </c>
      <c r="W2" s="7">
        <v>23</v>
      </c>
      <c r="X2" s="5">
        <v>9</v>
      </c>
      <c r="Y2" s="7">
        <v>12</v>
      </c>
      <c r="Z2" s="5">
        <v>18</v>
      </c>
      <c r="AA2" s="7">
        <v>22</v>
      </c>
      <c r="AB2" s="5">
        <v>17</v>
      </c>
      <c r="AC2" s="7">
        <v>20</v>
      </c>
      <c r="AE2">
        <v>-9</v>
      </c>
    </row>
    <row r="3" spans="1:31" x14ac:dyDescent="0.35">
      <c r="A3" s="1">
        <v>13</v>
      </c>
      <c r="B3" s="1">
        <v>1</v>
      </c>
      <c r="C3" s="1">
        <f t="shared" ref="C3:C21" si="0">_xlfn.RANK.AVG(A3,$A$2:$A$21,1)</f>
        <v>13.5</v>
      </c>
      <c r="D3" s="1"/>
      <c r="E3" s="1">
        <v>4</v>
      </c>
      <c r="F3" s="1">
        <f>COUNTIFS(Gain_scores[Gain score],"&lt;="&amp;E3,Gain_scores[method],1)/$B$24</f>
        <v>0</v>
      </c>
      <c r="G3" s="1">
        <f>COUNTIFS(Gain_scores[Gain score],"&lt;="&amp;E3,Gain_scores[method],2)/$B$25</f>
        <v>0.3</v>
      </c>
      <c r="H3" s="1">
        <f t="shared" ref="H3:H14" si="1">ABS(F3-G3)</f>
        <v>0.3</v>
      </c>
      <c r="I3" s="1"/>
      <c r="J3" s="1"/>
      <c r="K3" s="1">
        <v>15</v>
      </c>
      <c r="L3" s="1">
        <v>1</v>
      </c>
      <c r="M3" s="1"/>
      <c r="N3" s="1">
        <v>41</v>
      </c>
      <c r="O3" s="1">
        <v>1</v>
      </c>
      <c r="Q3">
        <v>23</v>
      </c>
      <c r="R3">
        <v>15</v>
      </c>
      <c r="T3" s="11" t="s">
        <v>26</v>
      </c>
      <c r="U3" s="6">
        <v>8</v>
      </c>
      <c r="V3">
        <f>V$2-$U3</f>
        <v>7</v>
      </c>
      <c r="W3">
        <f t="shared" ref="W3:AC3" si="2">W$2-$U3</f>
        <v>15</v>
      </c>
      <c r="X3">
        <f t="shared" si="2"/>
        <v>1</v>
      </c>
      <c r="Y3">
        <f t="shared" si="2"/>
        <v>4</v>
      </c>
      <c r="Z3">
        <f t="shared" si="2"/>
        <v>10</v>
      </c>
      <c r="AA3">
        <f t="shared" si="2"/>
        <v>14</v>
      </c>
      <c r="AB3">
        <f t="shared" si="2"/>
        <v>9</v>
      </c>
      <c r="AC3">
        <f t="shared" si="2"/>
        <v>12</v>
      </c>
      <c r="AE3">
        <v>-8</v>
      </c>
    </row>
    <row r="4" spans="1:31" x14ac:dyDescent="0.35">
      <c r="A4" s="1">
        <v>16</v>
      </c>
      <c r="B4" s="1">
        <v>1</v>
      </c>
      <c r="C4" s="1">
        <f t="shared" si="0"/>
        <v>16.5</v>
      </c>
      <c r="D4" s="1"/>
      <c r="E4" s="1">
        <v>5</v>
      </c>
      <c r="F4" s="1">
        <f>COUNTIFS(Gain_scores[Gain score],"&lt;="&amp;E4,Gain_scores[method],1)/$B$24</f>
        <v>0</v>
      </c>
      <c r="G4" s="1">
        <f>COUNTIFS(Gain_scores[Gain score],"&lt;="&amp;E4,Gain_scores[method],2)/$B$25</f>
        <v>0.4</v>
      </c>
      <c r="H4" s="1">
        <f t="shared" si="1"/>
        <v>0.4</v>
      </c>
      <c r="I4" s="1"/>
      <c r="J4" s="1"/>
      <c r="K4" s="1">
        <v>8</v>
      </c>
      <c r="L4" s="1">
        <v>1</v>
      </c>
      <c r="M4" s="1"/>
      <c r="N4" s="1">
        <v>17</v>
      </c>
      <c r="O4" s="1">
        <v>1</v>
      </c>
      <c r="Q4">
        <v>9</v>
      </c>
      <c r="R4">
        <v>10</v>
      </c>
      <c r="T4" s="11"/>
      <c r="U4" s="8">
        <v>15</v>
      </c>
      <c r="V4">
        <f t="shared" ref="V4:AC10" si="3">V$2-$U4</f>
        <v>0</v>
      </c>
      <c r="W4">
        <f t="shared" si="3"/>
        <v>8</v>
      </c>
      <c r="X4">
        <f t="shared" si="3"/>
        <v>-6</v>
      </c>
      <c r="Y4">
        <f t="shared" si="3"/>
        <v>-3</v>
      </c>
      <c r="Z4">
        <f t="shared" si="3"/>
        <v>3</v>
      </c>
      <c r="AA4">
        <f t="shared" si="3"/>
        <v>7</v>
      </c>
      <c r="AB4">
        <f t="shared" si="3"/>
        <v>2</v>
      </c>
      <c r="AC4">
        <f t="shared" si="3"/>
        <v>5</v>
      </c>
      <c r="AE4">
        <v>-6</v>
      </c>
    </row>
    <row r="5" spans="1:31" x14ac:dyDescent="0.35">
      <c r="A5" s="1">
        <v>16</v>
      </c>
      <c r="B5" s="1">
        <v>1</v>
      </c>
      <c r="C5" s="1">
        <f t="shared" si="0"/>
        <v>16.5</v>
      </c>
      <c r="D5" s="1"/>
      <c r="E5" s="1">
        <v>6</v>
      </c>
      <c r="F5" s="1">
        <f>COUNTIFS(Gain_scores[Gain score],"&lt;="&amp;E5,Gain_scores[method],1)/$B$24</f>
        <v>0</v>
      </c>
      <c r="G5" s="1">
        <f>COUNTIFS(Gain_scores[Gain score],"&lt;="&amp;E5,Gain_scores[method],2)/$B$25</f>
        <v>0.5</v>
      </c>
      <c r="H5" s="1">
        <f t="shared" si="1"/>
        <v>0.5</v>
      </c>
      <c r="I5" s="1"/>
      <c r="J5" s="1"/>
      <c r="K5" s="1">
        <v>11</v>
      </c>
      <c r="L5" s="1">
        <v>1</v>
      </c>
      <c r="M5" s="1"/>
      <c r="N5" s="1">
        <v>45</v>
      </c>
      <c r="O5" s="1">
        <v>1</v>
      </c>
      <c r="Q5">
        <v>12</v>
      </c>
      <c r="R5">
        <v>13</v>
      </c>
      <c r="T5" s="11"/>
      <c r="U5" s="6">
        <v>10</v>
      </c>
      <c r="V5">
        <f t="shared" si="3"/>
        <v>5</v>
      </c>
      <c r="W5">
        <f t="shared" si="3"/>
        <v>13</v>
      </c>
      <c r="X5">
        <f t="shared" si="3"/>
        <v>-1</v>
      </c>
      <c r="Y5">
        <f t="shared" si="3"/>
        <v>2</v>
      </c>
      <c r="Z5">
        <f t="shared" si="3"/>
        <v>8</v>
      </c>
      <c r="AA5">
        <f t="shared" si="3"/>
        <v>12</v>
      </c>
      <c r="AB5">
        <f t="shared" si="3"/>
        <v>7</v>
      </c>
      <c r="AC5">
        <f t="shared" si="3"/>
        <v>10</v>
      </c>
      <c r="AE5">
        <v>-6</v>
      </c>
    </row>
    <row r="6" spans="1:31" x14ac:dyDescent="0.35">
      <c r="A6" s="1">
        <v>13</v>
      </c>
      <c r="B6" s="1">
        <v>1</v>
      </c>
      <c r="C6" s="1">
        <f t="shared" si="0"/>
        <v>13.5</v>
      </c>
      <c r="D6" s="1"/>
      <c r="E6" s="1">
        <v>8</v>
      </c>
      <c r="F6" s="1">
        <f>COUNTIFS(Gain_scores[Gain score],"&lt;="&amp;E6,Gain_scores[method],1)/$B$24</f>
        <v>0</v>
      </c>
      <c r="G6" s="1">
        <f>COUNTIFS(Gain_scores[Gain score],"&lt;="&amp;E6,Gain_scores[method],2)/$B$25</f>
        <v>0.6</v>
      </c>
      <c r="H6" s="1">
        <f t="shared" si="1"/>
        <v>0.6</v>
      </c>
      <c r="I6" s="1"/>
      <c r="J6" s="1"/>
      <c r="K6" s="1">
        <v>9</v>
      </c>
      <c r="L6" s="1">
        <v>1</v>
      </c>
      <c r="M6" s="1"/>
      <c r="N6" s="1">
        <v>44</v>
      </c>
      <c r="O6" s="1">
        <v>1</v>
      </c>
      <c r="Q6">
        <v>18</v>
      </c>
      <c r="R6">
        <v>17</v>
      </c>
      <c r="T6" s="11"/>
      <c r="U6" s="8">
        <v>13</v>
      </c>
      <c r="V6">
        <f t="shared" si="3"/>
        <v>2</v>
      </c>
      <c r="W6">
        <f t="shared" si="3"/>
        <v>10</v>
      </c>
      <c r="X6">
        <f t="shared" si="3"/>
        <v>-4</v>
      </c>
      <c r="Y6">
        <f t="shared" si="3"/>
        <v>-1</v>
      </c>
      <c r="Z6">
        <f t="shared" si="3"/>
        <v>5</v>
      </c>
      <c r="AA6">
        <f t="shared" si="3"/>
        <v>9</v>
      </c>
      <c r="AB6">
        <f t="shared" si="3"/>
        <v>4</v>
      </c>
      <c r="AC6">
        <f t="shared" si="3"/>
        <v>7</v>
      </c>
      <c r="AE6">
        <v>-5</v>
      </c>
    </row>
    <row r="7" spans="1:31" x14ac:dyDescent="0.35">
      <c r="A7" s="1">
        <v>9</v>
      </c>
      <c r="B7" s="1">
        <v>1</v>
      </c>
      <c r="C7" s="1">
        <f t="shared" si="0"/>
        <v>7.5</v>
      </c>
      <c r="D7" s="1"/>
      <c r="E7" s="1">
        <v>9</v>
      </c>
      <c r="F7" s="1">
        <f>COUNTIFS(Gain_scores[Gain score],"&lt;="&amp;E7,Gain_scores[method],1)/$B$24</f>
        <v>0.1</v>
      </c>
      <c r="G7" s="1">
        <f>COUNTIFS(Gain_scores[Gain score],"&lt;="&amp;E7,Gain_scores[method],2)/$B$25</f>
        <v>0.7</v>
      </c>
      <c r="H7" s="1">
        <f t="shared" si="1"/>
        <v>0.6</v>
      </c>
      <c r="I7" s="1"/>
      <c r="J7" s="1"/>
      <c r="K7" s="1">
        <v>17</v>
      </c>
      <c r="L7" s="1">
        <v>1</v>
      </c>
      <c r="M7" s="1"/>
      <c r="N7" s="1">
        <v>12</v>
      </c>
      <c r="O7" s="1">
        <v>1</v>
      </c>
      <c r="Q7">
        <v>22</v>
      </c>
      <c r="R7">
        <v>5</v>
      </c>
      <c r="T7" s="11"/>
      <c r="U7" s="6">
        <v>17</v>
      </c>
      <c r="V7">
        <f t="shared" si="3"/>
        <v>-2</v>
      </c>
      <c r="W7">
        <f t="shared" si="3"/>
        <v>6</v>
      </c>
      <c r="X7">
        <f t="shared" si="3"/>
        <v>-8</v>
      </c>
      <c r="Y7">
        <f t="shared" si="3"/>
        <v>-5</v>
      </c>
      <c r="Z7">
        <f t="shared" si="3"/>
        <v>1</v>
      </c>
      <c r="AA7">
        <f t="shared" si="3"/>
        <v>5</v>
      </c>
      <c r="AB7">
        <f t="shared" si="3"/>
        <v>0</v>
      </c>
      <c r="AC7">
        <f t="shared" si="3"/>
        <v>3</v>
      </c>
      <c r="AE7">
        <v>-4</v>
      </c>
    </row>
    <row r="8" spans="1:31" x14ac:dyDescent="0.35">
      <c r="A8" s="1">
        <v>12</v>
      </c>
      <c r="B8" s="1">
        <v>1</v>
      </c>
      <c r="C8" s="1">
        <f t="shared" si="0"/>
        <v>11.5</v>
      </c>
      <c r="D8" s="1"/>
      <c r="E8" s="1">
        <v>10</v>
      </c>
      <c r="F8" s="1">
        <f>COUNTIFS(Gain_scores[Gain score],"&lt;="&amp;E8,Gain_scores[method],1)/$B$24</f>
        <v>0.1</v>
      </c>
      <c r="G8" s="1">
        <f>COUNTIFS(Gain_scores[Gain score],"&lt;="&amp;E8,Gain_scores[method],2)/$B$25</f>
        <v>0.8</v>
      </c>
      <c r="H8" s="1">
        <f t="shared" si="1"/>
        <v>0.70000000000000007</v>
      </c>
      <c r="I8" s="1"/>
      <c r="J8" s="1"/>
      <c r="K8" s="1">
        <v>9</v>
      </c>
      <c r="L8" s="1">
        <v>2</v>
      </c>
      <c r="M8" s="1"/>
      <c r="N8" s="1">
        <v>49</v>
      </c>
      <c r="O8" s="1">
        <v>1</v>
      </c>
      <c r="Q8">
        <v>17</v>
      </c>
      <c r="R8">
        <v>18</v>
      </c>
      <c r="T8" s="11"/>
      <c r="U8" s="8">
        <v>5</v>
      </c>
      <c r="V8">
        <f t="shared" si="3"/>
        <v>10</v>
      </c>
      <c r="W8">
        <f t="shared" si="3"/>
        <v>18</v>
      </c>
      <c r="X8">
        <f t="shared" si="3"/>
        <v>4</v>
      </c>
      <c r="Y8">
        <f t="shared" si="3"/>
        <v>7</v>
      </c>
      <c r="Z8">
        <f t="shared" si="3"/>
        <v>13</v>
      </c>
      <c r="AA8">
        <f t="shared" si="3"/>
        <v>17</v>
      </c>
      <c r="AB8">
        <f t="shared" si="3"/>
        <v>12</v>
      </c>
      <c r="AC8">
        <f t="shared" si="3"/>
        <v>15</v>
      </c>
      <c r="AE8">
        <v>-3</v>
      </c>
    </row>
    <row r="9" spans="1:31" x14ac:dyDescent="0.35">
      <c r="A9" s="1">
        <v>12</v>
      </c>
      <c r="B9" s="1">
        <v>1</v>
      </c>
      <c r="C9" s="1">
        <f t="shared" si="0"/>
        <v>11.5</v>
      </c>
      <c r="D9" s="1"/>
      <c r="E9" s="1">
        <v>11</v>
      </c>
      <c r="F9" s="1">
        <f>COUNTIFS(Gain_scores[Gain score],"&lt;="&amp;E9,Gain_scores[method],1)/$B$24</f>
        <v>0.1</v>
      </c>
      <c r="G9" s="1">
        <f>COUNTIFS(Gain_scores[Gain score],"&lt;="&amp;E9,Gain_scores[method],2)/$B$25</f>
        <v>0.9</v>
      </c>
      <c r="H9" s="1">
        <f t="shared" si="1"/>
        <v>0.8</v>
      </c>
      <c r="I9" s="1"/>
      <c r="J9" s="1"/>
      <c r="K9" s="1">
        <v>5</v>
      </c>
      <c r="L9" s="1">
        <v>2</v>
      </c>
      <c r="M9" s="1"/>
      <c r="N9" s="1">
        <v>50</v>
      </c>
      <c r="O9" s="1">
        <v>1</v>
      </c>
      <c r="Q9">
        <v>20</v>
      </c>
      <c r="R9">
        <v>7</v>
      </c>
      <c r="T9" s="11"/>
      <c r="U9" s="6">
        <v>18</v>
      </c>
      <c r="V9">
        <f t="shared" si="3"/>
        <v>-3</v>
      </c>
      <c r="W9">
        <f t="shared" si="3"/>
        <v>5</v>
      </c>
      <c r="X9">
        <f t="shared" si="3"/>
        <v>-9</v>
      </c>
      <c r="Y9">
        <f t="shared" si="3"/>
        <v>-6</v>
      </c>
      <c r="Z9">
        <f t="shared" si="3"/>
        <v>0</v>
      </c>
      <c r="AA9">
        <f t="shared" si="3"/>
        <v>4</v>
      </c>
      <c r="AB9">
        <f t="shared" si="3"/>
        <v>-1</v>
      </c>
      <c r="AC9">
        <f t="shared" si="3"/>
        <v>2</v>
      </c>
      <c r="AE9">
        <v>-3</v>
      </c>
    </row>
    <row r="10" spans="1:31" x14ac:dyDescent="0.35">
      <c r="A10" s="1">
        <v>20</v>
      </c>
      <c r="B10" s="1">
        <v>1</v>
      </c>
      <c r="C10" s="1">
        <f t="shared" si="0"/>
        <v>20</v>
      </c>
      <c r="D10" s="1"/>
      <c r="E10" s="1">
        <v>12</v>
      </c>
      <c r="F10" s="1">
        <f>COUNTIFS(Gain_scores[Gain score],"&lt;="&amp;E10,Gain_scores[method],1)/$B$24</f>
        <v>0.3</v>
      </c>
      <c r="G10" s="1">
        <f>COUNTIFS(Gain_scores[Gain score],"&lt;="&amp;E10,Gain_scores[method],2)/$B$25</f>
        <v>0.9</v>
      </c>
      <c r="H10" s="1">
        <f t="shared" si="1"/>
        <v>0.60000000000000009</v>
      </c>
      <c r="I10" s="1"/>
      <c r="J10" s="1"/>
      <c r="K10" s="1">
        <v>10</v>
      </c>
      <c r="L10" s="1">
        <v>2</v>
      </c>
      <c r="M10" s="1"/>
      <c r="N10" s="1">
        <v>91</v>
      </c>
      <c r="O10" s="1">
        <v>2</v>
      </c>
      <c r="T10" s="11"/>
      <c r="U10" s="8">
        <v>7</v>
      </c>
      <c r="V10">
        <f t="shared" si="3"/>
        <v>8</v>
      </c>
      <c r="W10">
        <f t="shared" si="3"/>
        <v>16</v>
      </c>
      <c r="X10">
        <f t="shared" si="3"/>
        <v>2</v>
      </c>
      <c r="Y10">
        <f t="shared" si="3"/>
        <v>5</v>
      </c>
      <c r="Z10">
        <f t="shared" si="3"/>
        <v>11</v>
      </c>
      <c r="AA10">
        <f t="shared" si="3"/>
        <v>15</v>
      </c>
      <c r="AB10">
        <f t="shared" si="3"/>
        <v>10</v>
      </c>
      <c r="AC10">
        <f t="shared" si="3"/>
        <v>13</v>
      </c>
      <c r="AE10">
        <v>-2</v>
      </c>
    </row>
    <row r="11" spans="1:31" x14ac:dyDescent="0.35">
      <c r="A11" s="1">
        <v>17</v>
      </c>
      <c r="B11" s="1">
        <v>1</v>
      </c>
      <c r="C11" s="1">
        <f t="shared" si="0"/>
        <v>19</v>
      </c>
      <c r="D11" s="1"/>
      <c r="E11" s="1">
        <v>13</v>
      </c>
      <c r="F11" s="1">
        <f>COUNTIFS(Gain_scores[Gain score],"&lt;="&amp;E11,Gain_scores[method],1)/$B$24</f>
        <v>0.5</v>
      </c>
      <c r="G11" s="1">
        <f>COUNTIFS(Gain_scores[Gain score],"&lt;="&amp;E11,Gain_scores[method],2)/$B$25</f>
        <v>0.9</v>
      </c>
      <c r="H11" s="1">
        <f t="shared" si="1"/>
        <v>0.4</v>
      </c>
      <c r="I11" s="1"/>
      <c r="J11" s="1"/>
      <c r="K11" s="1">
        <v>3</v>
      </c>
      <c r="L11" s="1">
        <v>2</v>
      </c>
      <c r="M11" s="1"/>
      <c r="N11" s="1">
        <v>18</v>
      </c>
      <c r="O11" s="1">
        <v>2</v>
      </c>
      <c r="AE11">
        <v>-1</v>
      </c>
    </row>
    <row r="12" spans="1:31" x14ac:dyDescent="0.35">
      <c r="A12" s="1">
        <v>11</v>
      </c>
      <c r="B12" s="1">
        <v>2</v>
      </c>
      <c r="C12" s="1">
        <f t="shared" si="0"/>
        <v>10</v>
      </c>
      <c r="D12" s="1"/>
      <c r="E12" s="1">
        <v>16</v>
      </c>
      <c r="F12" s="1">
        <f>COUNTIFS(Gain_scores[Gain score],"&lt;="&amp;E12,Gain_scores[method],1)/$B$24</f>
        <v>0.8</v>
      </c>
      <c r="G12" s="1">
        <f>COUNTIFS(Gain_scores[Gain score],"&lt;="&amp;E12,Gain_scores[method],2)/$B$25</f>
        <v>1</v>
      </c>
      <c r="H12" s="1">
        <f t="shared" si="1"/>
        <v>0.19999999999999996</v>
      </c>
      <c r="I12" s="1"/>
      <c r="J12" s="1"/>
      <c r="K12" s="1">
        <v>4</v>
      </c>
      <c r="L12" s="1">
        <v>2</v>
      </c>
      <c r="M12" s="1"/>
      <c r="N12" s="1">
        <v>14</v>
      </c>
      <c r="O12" s="1">
        <v>2</v>
      </c>
      <c r="AE12">
        <v>-1</v>
      </c>
    </row>
    <row r="13" spans="1:31" x14ac:dyDescent="0.35">
      <c r="A13" s="1">
        <v>2</v>
      </c>
      <c r="B13" s="1">
        <v>2</v>
      </c>
      <c r="C13" s="1">
        <f t="shared" si="0"/>
        <v>1</v>
      </c>
      <c r="D13" s="1"/>
      <c r="E13" s="1">
        <v>17</v>
      </c>
      <c r="F13" s="1">
        <f>COUNTIFS(Gain_scores[Gain score],"&lt;="&amp;E13,Gain_scores[method],1)/$B$24</f>
        <v>0.9</v>
      </c>
      <c r="G13" s="1">
        <f>COUNTIFS(Gain_scores[Gain score],"&lt;="&amp;E13,Gain_scores[method],2)/$B$25</f>
        <v>1</v>
      </c>
      <c r="H13" s="1">
        <f t="shared" si="1"/>
        <v>9.9999999999999978E-2</v>
      </c>
      <c r="I13" s="1"/>
      <c r="J13" s="1"/>
      <c r="K13" s="1">
        <v>2</v>
      </c>
      <c r="L13" s="1">
        <v>2</v>
      </c>
      <c r="M13" s="1"/>
      <c r="N13" s="1">
        <v>21</v>
      </c>
      <c r="O13" s="1">
        <v>2</v>
      </c>
      <c r="AE13">
        <v>-1</v>
      </c>
    </row>
    <row r="14" spans="1:31" x14ac:dyDescent="0.35">
      <c r="A14" s="1">
        <v>10</v>
      </c>
      <c r="B14" s="1">
        <v>2</v>
      </c>
      <c r="C14" s="1">
        <f t="shared" si="0"/>
        <v>9</v>
      </c>
      <c r="D14" s="1"/>
      <c r="E14" s="1">
        <v>20</v>
      </c>
      <c r="F14" s="1">
        <f>COUNTIFS(Gain_scores[Gain score],"&lt;="&amp;E14,Gain_scores[method],1)/$B$24</f>
        <v>1</v>
      </c>
      <c r="G14" s="1">
        <f>COUNTIFS(Gain_scores[Gain score],"&lt;="&amp;E14,Gain_scores[method],2)/$B$25</f>
        <v>1</v>
      </c>
      <c r="H14" s="1">
        <f t="shared" si="1"/>
        <v>0</v>
      </c>
      <c r="I14" s="1"/>
      <c r="J14" s="1"/>
      <c r="K14" s="1"/>
      <c r="L14" s="1"/>
      <c r="M14" s="1"/>
      <c r="N14" s="1">
        <v>23</v>
      </c>
      <c r="O14" s="1">
        <v>2</v>
      </c>
      <c r="AE14">
        <v>0</v>
      </c>
    </row>
    <row r="15" spans="1:31" x14ac:dyDescent="0.35">
      <c r="A15" s="1">
        <v>4</v>
      </c>
      <c r="B15" s="1">
        <v>2</v>
      </c>
      <c r="C15" s="1">
        <f t="shared" si="0"/>
        <v>2.5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99</v>
      </c>
      <c r="O15" s="1">
        <v>2</v>
      </c>
      <c r="AE15" s="9">
        <v>0</v>
      </c>
    </row>
    <row r="16" spans="1:31" x14ac:dyDescent="0.35">
      <c r="A16" s="1">
        <v>9</v>
      </c>
      <c r="B16" s="1">
        <v>2</v>
      </c>
      <c r="C16" s="1">
        <f t="shared" si="0"/>
        <v>7.5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16</v>
      </c>
      <c r="O16" s="1">
        <v>2</v>
      </c>
      <c r="AE16">
        <v>0</v>
      </c>
    </row>
    <row r="17" spans="1:31" x14ac:dyDescent="0.35">
      <c r="A17" s="1">
        <v>8</v>
      </c>
      <c r="B17" s="1">
        <v>2</v>
      </c>
      <c r="C17" s="1">
        <f t="shared" si="0"/>
        <v>6</v>
      </c>
      <c r="D17" s="1"/>
      <c r="F17" s="1"/>
      <c r="G17" s="1"/>
      <c r="H17" s="1"/>
      <c r="I17" s="1"/>
      <c r="J17" s="1"/>
      <c r="K17" s="1"/>
      <c r="L17" s="1"/>
      <c r="M17" s="1"/>
      <c r="N17" s="1">
        <v>10</v>
      </c>
      <c r="O17" s="1">
        <v>2</v>
      </c>
      <c r="AE17">
        <v>1</v>
      </c>
    </row>
    <row r="18" spans="1:31" x14ac:dyDescent="0.35">
      <c r="A18" s="1">
        <v>5</v>
      </c>
      <c r="B18" s="1">
        <v>2</v>
      </c>
      <c r="C18" s="1">
        <f t="shared" si="0"/>
        <v>4</v>
      </c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AE18">
        <v>1</v>
      </c>
    </row>
    <row r="19" spans="1:31" x14ac:dyDescent="0.35">
      <c r="A19" s="1">
        <v>6</v>
      </c>
      <c r="B19" s="1">
        <v>2</v>
      </c>
      <c r="C19" s="1">
        <f t="shared" si="0"/>
        <v>5</v>
      </c>
      <c r="D19" s="1"/>
      <c r="F19" s="1"/>
      <c r="G19" s="1"/>
      <c r="H19" s="1"/>
      <c r="I19" s="1"/>
      <c r="J19" s="1"/>
      <c r="K19" s="1"/>
      <c r="L19" s="1"/>
      <c r="M19" s="1"/>
      <c r="N19" s="1"/>
      <c r="O19" s="1"/>
      <c r="AE19">
        <v>2</v>
      </c>
    </row>
    <row r="20" spans="1:31" x14ac:dyDescent="0.35">
      <c r="A20" s="1">
        <v>4</v>
      </c>
      <c r="B20" s="1">
        <v>2</v>
      </c>
      <c r="C20" s="1">
        <f t="shared" si="0"/>
        <v>2.5</v>
      </c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  <c r="AE20">
        <v>2</v>
      </c>
    </row>
    <row r="21" spans="1:31" x14ac:dyDescent="0.35">
      <c r="A21" s="1">
        <v>16</v>
      </c>
      <c r="B21" s="1">
        <v>2</v>
      </c>
      <c r="C21" s="1">
        <f t="shared" si="0"/>
        <v>16.5</v>
      </c>
      <c r="D21" s="1"/>
      <c r="F21" s="1"/>
      <c r="G21" s="1"/>
      <c r="H21" s="1"/>
      <c r="I21" s="1"/>
      <c r="J21" s="1"/>
      <c r="K21" s="1"/>
      <c r="L21" s="1"/>
      <c r="M21" s="1"/>
      <c r="N21" s="1"/>
      <c r="O21" s="1"/>
      <c r="AE21">
        <v>2</v>
      </c>
    </row>
    <row r="22" spans="1:31" x14ac:dyDescent="0.35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AE22">
        <v>2</v>
      </c>
    </row>
    <row r="23" spans="1:31" x14ac:dyDescent="0.35">
      <c r="A23" s="10" t="s">
        <v>19</v>
      </c>
      <c r="B23" s="10"/>
      <c r="C23" s="1"/>
      <c r="D23" s="1"/>
      <c r="E23" s="10" t="s">
        <v>20</v>
      </c>
      <c r="F23" s="10"/>
      <c r="G23" s="1"/>
      <c r="H23" s="1"/>
      <c r="I23" s="1"/>
      <c r="J23" s="1"/>
      <c r="K23" s="1"/>
      <c r="L23" s="1"/>
      <c r="M23" s="1"/>
      <c r="N23" s="1"/>
      <c r="O23" s="1"/>
      <c r="AE23">
        <v>2</v>
      </c>
    </row>
    <row r="24" spans="1:31" x14ac:dyDescent="0.35">
      <c r="A24" s="4" t="s">
        <v>11</v>
      </c>
      <c r="B24" s="4">
        <f>COUNTIF(B2:B21,1)</f>
        <v>10</v>
      </c>
      <c r="C24" s="1"/>
      <c r="D24" s="1"/>
      <c r="E24" s="3" t="s">
        <v>17</v>
      </c>
      <c r="F24" s="2">
        <f>MAX(H2:H14)</f>
        <v>0.8</v>
      </c>
      <c r="G24" s="1"/>
      <c r="H24" s="1"/>
      <c r="I24" s="1"/>
      <c r="J24" s="1"/>
      <c r="K24" s="1"/>
      <c r="L24" s="1"/>
      <c r="M24" s="1"/>
      <c r="N24" s="1"/>
      <c r="O24" s="1"/>
      <c r="AE24">
        <v>3</v>
      </c>
    </row>
    <row r="25" spans="1:31" x14ac:dyDescent="0.35">
      <c r="A25" s="4" t="s">
        <v>12</v>
      </c>
      <c r="B25" s="4">
        <f>COUNTIF(B2:B21,2)</f>
        <v>10</v>
      </c>
      <c r="E25" s="3" t="s">
        <v>18</v>
      </c>
      <c r="F25" s="3">
        <f>SQRT((B24*B25)/(B24+B25))*F24</f>
        <v>1.7888543819998319</v>
      </c>
      <c r="AE25">
        <v>3</v>
      </c>
    </row>
    <row r="26" spans="1:31" x14ac:dyDescent="0.35">
      <c r="A26" s="4" t="s">
        <v>6</v>
      </c>
      <c r="B26" s="4">
        <f>SUMIF(B2:B21,1,C2:C21)</f>
        <v>146</v>
      </c>
      <c r="E26" s="3" t="s">
        <v>21</v>
      </c>
      <c r="F26" s="3">
        <f>EXP(-2*F25^2)</f>
        <v>1.6615572731739324E-3</v>
      </c>
      <c r="AE26">
        <v>4</v>
      </c>
    </row>
    <row r="27" spans="1:31" x14ac:dyDescent="0.35">
      <c r="A27" s="4" t="s">
        <v>7</v>
      </c>
      <c r="B27" s="4">
        <f>SUMIF(B2:B21,2,C2:C21)</f>
        <v>64</v>
      </c>
      <c r="E27" s="3" t="s">
        <v>22</v>
      </c>
      <c r="F27" s="3">
        <f>2*(F26-F26^4+F26^9-F26^16)</f>
        <v>3.3231145311041345E-3</v>
      </c>
      <c r="AE27">
        <v>4</v>
      </c>
    </row>
    <row r="28" spans="1:31" x14ac:dyDescent="0.35">
      <c r="A28" s="4" t="s">
        <v>8</v>
      </c>
      <c r="B28" s="4">
        <f>B24*B25+(B24*(B24+1))/2-B26</f>
        <v>9</v>
      </c>
      <c r="AE28">
        <v>4</v>
      </c>
    </row>
    <row r="29" spans="1:31" x14ac:dyDescent="0.35">
      <c r="A29" s="4" t="s">
        <v>9</v>
      </c>
      <c r="B29" s="4">
        <f>B24*B25+(B25*(B25+1))/2-B27</f>
        <v>91</v>
      </c>
      <c r="AE29">
        <v>4</v>
      </c>
    </row>
    <row r="30" spans="1:31" x14ac:dyDescent="0.35">
      <c r="A30" s="4" t="s">
        <v>10</v>
      </c>
      <c r="B30" s="4">
        <f>MIN(B28:B29)</f>
        <v>9</v>
      </c>
      <c r="AE30">
        <v>5</v>
      </c>
    </row>
    <row r="31" spans="1:31" x14ac:dyDescent="0.35">
      <c r="AE31">
        <v>5</v>
      </c>
    </row>
    <row r="32" spans="1:31" x14ac:dyDescent="0.35">
      <c r="AE32">
        <v>5</v>
      </c>
    </row>
    <row r="33" spans="31:31" x14ac:dyDescent="0.35">
      <c r="AE33">
        <v>5</v>
      </c>
    </row>
    <row r="34" spans="31:31" x14ac:dyDescent="0.35">
      <c r="AE34">
        <v>5</v>
      </c>
    </row>
    <row r="35" spans="31:31" x14ac:dyDescent="0.35">
      <c r="AE35">
        <v>5</v>
      </c>
    </row>
    <row r="36" spans="31:31" x14ac:dyDescent="0.35">
      <c r="AE36">
        <v>6</v>
      </c>
    </row>
    <row r="37" spans="31:31" x14ac:dyDescent="0.35">
      <c r="AE37">
        <v>7</v>
      </c>
    </row>
    <row r="38" spans="31:31" x14ac:dyDescent="0.35">
      <c r="AE38">
        <v>7</v>
      </c>
    </row>
    <row r="39" spans="31:31" x14ac:dyDescent="0.35">
      <c r="AE39">
        <v>7</v>
      </c>
    </row>
    <row r="40" spans="31:31" x14ac:dyDescent="0.35">
      <c r="AE40">
        <v>7</v>
      </c>
    </row>
    <row r="41" spans="31:31" x14ac:dyDescent="0.35">
      <c r="AE41">
        <v>7</v>
      </c>
    </row>
    <row r="42" spans="31:31" x14ac:dyDescent="0.35">
      <c r="AE42">
        <v>8</v>
      </c>
    </row>
    <row r="43" spans="31:31" x14ac:dyDescent="0.35">
      <c r="AE43">
        <v>8</v>
      </c>
    </row>
    <row r="44" spans="31:31" x14ac:dyDescent="0.35">
      <c r="AE44">
        <v>8</v>
      </c>
    </row>
    <row r="45" spans="31:31" x14ac:dyDescent="0.35">
      <c r="AE45">
        <v>9</v>
      </c>
    </row>
    <row r="46" spans="31:31" x14ac:dyDescent="0.35">
      <c r="AE46">
        <v>9</v>
      </c>
    </row>
    <row r="47" spans="31:31" x14ac:dyDescent="0.35">
      <c r="AE47">
        <v>10</v>
      </c>
    </row>
    <row r="48" spans="31:31" x14ac:dyDescent="0.35">
      <c r="AE48">
        <v>10</v>
      </c>
    </row>
    <row r="49" spans="31:31" x14ac:dyDescent="0.35">
      <c r="AE49">
        <v>10</v>
      </c>
    </row>
    <row r="50" spans="31:31" x14ac:dyDescent="0.35">
      <c r="AE50">
        <v>10</v>
      </c>
    </row>
    <row r="51" spans="31:31" x14ac:dyDescent="0.35">
      <c r="AE51">
        <v>10</v>
      </c>
    </row>
    <row r="52" spans="31:31" x14ac:dyDescent="0.35">
      <c r="AE52" s="9">
        <v>11</v>
      </c>
    </row>
    <row r="53" spans="31:31" x14ac:dyDescent="0.35">
      <c r="AE53">
        <v>12</v>
      </c>
    </row>
    <row r="54" spans="31:31" x14ac:dyDescent="0.35">
      <c r="AE54">
        <v>12</v>
      </c>
    </row>
    <row r="55" spans="31:31" x14ac:dyDescent="0.35">
      <c r="AE55">
        <v>12</v>
      </c>
    </row>
    <row r="56" spans="31:31" x14ac:dyDescent="0.35">
      <c r="AE56">
        <v>13</v>
      </c>
    </row>
    <row r="57" spans="31:31" x14ac:dyDescent="0.35">
      <c r="AE57">
        <v>13</v>
      </c>
    </row>
    <row r="58" spans="31:31" x14ac:dyDescent="0.35">
      <c r="AE58">
        <v>13</v>
      </c>
    </row>
    <row r="59" spans="31:31" x14ac:dyDescent="0.35">
      <c r="AE59">
        <v>14</v>
      </c>
    </row>
    <row r="60" spans="31:31" x14ac:dyDescent="0.35">
      <c r="AE60">
        <v>15</v>
      </c>
    </row>
    <row r="61" spans="31:31" x14ac:dyDescent="0.35">
      <c r="AE61">
        <v>15</v>
      </c>
    </row>
    <row r="62" spans="31:31" x14ac:dyDescent="0.35">
      <c r="AE62">
        <v>15</v>
      </c>
    </row>
    <row r="63" spans="31:31" x14ac:dyDescent="0.35">
      <c r="AE63">
        <v>16</v>
      </c>
    </row>
    <row r="64" spans="31:31" x14ac:dyDescent="0.35">
      <c r="AE64">
        <v>17</v>
      </c>
    </row>
    <row r="65" spans="31:31" x14ac:dyDescent="0.35">
      <c r="AE65">
        <v>18</v>
      </c>
    </row>
  </sheetData>
  <sortState ref="AE2:AE65">
    <sortCondition ref="AE2"/>
  </sortState>
  <mergeCells count="4">
    <mergeCell ref="A23:B23"/>
    <mergeCell ref="E23:F23"/>
    <mergeCell ref="V1:AC1"/>
    <mergeCell ref="T3:T10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.</dc:creator>
  <cp:lastModifiedBy>Munirah .</cp:lastModifiedBy>
  <dcterms:created xsi:type="dcterms:W3CDTF">2022-12-26T11:27:09Z</dcterms:created>
  <dcterms:modified xsi:type="dcterms:W3CDTF">2023-01-02T16:33:29Z</dcterms:modified>
</cp:coreProperties>
</file>