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o-2\Downloads\KSU\2022-2023-2nd semester\333\"/>
    </mc:Choice>
  </mc:AlternateContent>
  <bookViews>
    <workbookView xWindow="0" yWindow="0" windowWidth="19120" windowHeight="6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1" l="1"/>
  <c r="AA9" i="1"/>
  <c r="R5" i="1"/>
  <c r="X4" i="1" s="1"/>
  <c r="Q5" i="1"/>
  <c r="P5" i="1"/>
  <c r="S3" i="1"/>
  <c r="S5" i="1" s="1"/>
  <c r="S4" i="1"/>
  <c r="L6" i="1"/>
  <c r="L7" i="1" s="1"/>
  <c r="H5" i="1"/>
  <c r="K4" i="1" s="1"/>
  <c r="E1" i="1"/>
  <c r="E3" i="1" s="1"/>
  <c r="C2" i="1" s="1"/>
  <c r="E2" i="1"/>
  <c r="C7" i="1" s="1"/>
  <c r="V4" i="1" l="1"/>
  <c r="AA3" i="1" s="1"/>
  <c r="W3" i="1"/>
  <c r="AA4" i="1" s="1"/>
  <c r="W4" i="1"/>
  <c r="AA5" i="1" s="1"/>
  <c r="X3" i="1"/>
  <c r="AA6" i="1" s="1"/>
  <c r="V3" i="1"/>
  <c r="AA7" i="1"/>
  <c r="AA10" i="1"/>
  <c r="K2" i="1"/>
  <c r="L2" i="1" s="1"/>
  <c r="K3" i="1"/>
  <c r="L3" i="1" s="1"/>
  <c r="L4" i="1"/>
  <c r="C5" i="1"/>
  <c r="C4" i="1"/>
  <c r="C3" i="1"/>
  <c r="AA2" i="1" l="1"/>
  <c r="AA8" i="1" s="1"/>
  <c r="L5" i="1"/>
  <c r="L8" i="1" s="1"/>
  <c r="C6" i="1"/>
  <c r="AA12" i="1" l="1"/>
  <c r="AA11" i="1"/>
  <c r="L9" i="1"/>
  <c r="C8" i="1"/>
  <c r="C9" i="1"/>
</calcChain>
</file>

<file path=xl/sharedStrings.xml><?xml version="1.0" encoding="utf-8"?>
<sst xmlns="http://schemas.openxmlformats.org/spreadsheetml/2006/main" count="50" uniqueCount="33">
  <si>
    <t>Average_monthly_roberries</t>
  </si>
  <si>
    <t>Location</t>
  </si>
  <si>
    <t>p</t>
  </si>
  <si>
    <t>df</t>
  </si>
  <si>
    <t>fe</t>
  </si>
  <si>
    <t>Column1</t>
  </si>
  <si>
    <t>(f0-fe)^2/fe</t>
  </si>
  <si>
    <t>chi-square</t>
  </si>
  <si>
    <t>critical value</t>
  </si>
  <si>
    <t>Decision</t>
  </si>
  <si>
    <t>P-value</t>
  </si>
  <si>
    <t>Race</t>
  </si>
  <si>
    <t>White</t>
  </si>
  <si>
    <t>Black</t>
  </si>
  <si>
    <t>Asian, Hispanic or Pacific Islander</t>
  </si>
  <si>
    <t>Frequency of race</t>
  </si>
  <si>
    <t>Racial percentage</t>
  </si>
  <si>
    <t>expected</t>
  </si>
  <si>
    <t>Master</t>
  </si>
  <si>
    <t>Post-Master</t>
  </si>
  <si>
    <t>Bachelor</t>
  </si>
  <si>
    <t>statisfied</t>
  </si>
  <si>
    <t>unstatisfied</t>
  </si>
  <si>
    <t>column total</t>
  </si>
  <si>
    <t>row total</t>
  </si>
  <si>
    <t>eduvation level (observed)</t>
  </si>
  <si>
    <t>eduvation level (expected)</t>
  </si>
  <si>
    <t>(fojk-fejk)^2/fejk</t>
  </si>
  <si>
    <t>v</t>
  </si>
  <si>
    <t>sqrt(chi-square/(n*(min(nrow,ncol)-1)</t>
  </si>
  <si>
    <t>sqrt(11.150/(158*(2-1))</t>
  </si>
  <si>
    <t>sqrt(11.150/(158*(min(2,3)-1)</t>
  </si>
  <si>
    <t>Exmplain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</si>
</sst>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3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3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4" borderId="2" xfId="0" applyNumberFormat="1" applyFont="1" applyFill="1" applyBorder="1" applyAlignment="1">
      <alignment horizontal="center"/>
    </xf>
    <xf numFmtId="166" fontId="0" fillId="3" borderId="2" xfId="0" applyNumberForma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6" fontId="0" fillId="4" borderId="0" xfId="0" applyNumberFormat="1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46">
    <dxf>
      <numFmt numFmtId="166" formatCode="0.000"/>
      <alignment horizontal="center" vertical="center" textRotation="0" wrapText="0" indent="0" justifyLastLine="0" shrinkToFit="0" readingOrder="0"/>
    </dxf>
    <dxf>
      <numFmt numFmtId="166" formatCode="0.000"/>
      <alignment horizontal="center" vertical="center" textRotation="0" wrapText="0" indent="0" justifyLastLine="0" shrinkToFit="0" readingOrder="0"/>
    </dxf>
    <dxf>
      <numFmt numFmtId="166" formatCode="0.0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textRotation="0" indent="0" justifyLastLine="0" shrinkToFit="0" readingOrder="0"/>
    </dxf>
    <dxf>
      <numFmt numFmtId="166" formatCode="0.000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oberries" displayName="roberries" ref="A1:C6" totalsRowCount="1" headerRowDxfId="45" dataDxfId="44" totalsRowDxfId="43">
  <autoFilter ref="A1:C6"/>
  <tableColumns count="3">
    <tableColumn id="1" name="Average_monthly_roberries" dataDxfId="41" totalsRowDxfId="42"/>
    <tableColumn id="2" name="Location" totalsRowLabel="chi-square" dataDxfId="39" totalsRowDxfId="40"/>
    <tableColumn id="3" name="(f0-fe)^2/fe" totalsRowFunction="custom" dataDxfId="37" totalsRowDxfId="38">
      <calculatedColumnFormula>(roberries[[#This Row],[Average_monthly_roberries]]-$E$3)^2/$E$3</calculatedColumnFormula>
      <totalsRowFormula>SUM(roberries[(f0-fe)^2/fe])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race" displayName="race" ref="H1:L5" totalsRowCount="1" headerRowDxfId="26" dataDxfId="24" totalsRowDxfId="25">
  <autoFilter ref="H1:L5"/>
  <tableColumns count="5">
    <tableColumn id="1" name="Frequency of race" totalsRowFunction="custom" dataDxfId="36" totalsRowDxfId="35">
      <totalsRowFormula>SUM(race[Frequency of race])</totalsRowFormula>
    </tableColumn>
    <tableColumn id="2" name="Race" dataDxfId="34" totalsRowDxfId="33"/>
    <tableColumn id="3" name="Racial percentage" dataDxfId="32" totalsRowDxfId="31"/>
    <tableColumn id="5" name="expected" totalsRowLabel="chi-square" dataDxfId="30" totalsRowDxfId="29">
      <calculatedColumnFormula>race[[#This Row],[Racial percentage]]*race[[#Totals],[Frequency of race]]</calculatedColumnFormula>
    </tableColumn>
    <tableColumn id="6" name="(f0-fe)^2/fe" totalsRowFunction="sum" dataDxfId="28" totalsRowDxfId="27">
      <calculatedColumnFormula>(race[[#This Row],[Frequency of race]]-race[[#This Row],[expected]])^2/race[[#This Row],[expected]]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EL_O" displayName="EL_O" ref="O2:S5" totalsRowCount="1" headerRowDxfId="13" dataDxfId="11" totalsRowDxfId="12">
  <autoFilter ref="O2:S5"/>
  <tableColumns count="5">
    <tableColumn id="1" name="Column1" totalsRowLabel="column total" dataDxfId="23" totalsRowDxfId="22"/>
    <tableColumn id="2" name="Bachelor" totalsRowFunction="custom" dataDxfId="21" totalsRowDxfId="20">
      <totalsRowFormula>SUM(EL_O[Bachelor])</totalsRowFormula>
    </tableColumn>
    <tableColumn id="3" name="Master" totalsRowFunction="sum" dataDxfId="19" totalsRowDxfId="18"/>
    <tableColumn id="4" name="Post-Master" totalsRowFunction="sum" dataDxfId="17" totalsRowDxfId="16"/>
    <tableColumn id="5" name="row total" totalsRowFunction="sum" dataDxfId="15" totalsRowDxfId="14">
      <calculatedColumnFormula>SUM(EL_O[[#This Row],[Bachelor]:[Post-Master]])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EL_E" displayName="EL_E" ref="U2:X4" totalsRowShown="0" headerRowDxfId="10" dataDxfId="8" totalsRowDxfId="9">
  <autoFilter ref="U2:X4"/>
  <tableColumns count="4">
    <tableColumn id="1" name="Column1" dataDxfId="3" totalsRowDxfId="7"/>
    <tableColumn id="2" name="Bachelor" dataDxfId="2" totalsRowDxfId="6"/>
    <tableColumn id="3" name="Master" dataDxfId="1" totalsRowDxfId="5"/>
    <tableColumn id="4" name="Post-Master" dataDxfId="0" totalsRow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J1" zoomScale="70" zoomScaleNormal="70" workbookViewId="0">
      <selection activeCell="Z22" sqref="Z22"/>
    </sheetView>
  </sheetViews>
  <sheetFormatPr defaultRowHeight="14.5" x14ac:dyDescent="0.35"/>
  <cols>
    <col min="1" max="1" width="17.81640625" customWidth="1"/>
    <col min="2" max="2" width="12.453125" bestFit="1" customWidth="1"/>
    <col min="3" max="3" width="15" bestFit="1" customWidth="1"/>
    <col min="8" max="8" width="17.6328125" customWidth="1"/>
    <col min="9" max="9" width="15.7265625" bestFit="1" customWidth="1"/>
    <col min="10" max="10" width="17.453125" customWidth="1"/>
    <col min="11" max="11" width="13" bestFit="1" customWidth="1"/>
    <col min="12" max="12" width="15" bestFit="1" customWidth="1"/>
    <col min="15" max="15" width="10.54296875" bestFit="1" customWidth="1"/>
    <col min="16" max="16" width="9.90625" customWidth="1"/>
    <col min="18" max="18" width="12.7265625" customWidth="1"/>
    <col min="19" max="19" width="10.08984375" customWidth="1"/>
    <col min="21" max="21" width="14.54296875" bestFit="1" customWidth="1"/>
    <col min="26" max="26" width="11.08984375" bestFit="1" customWidth="1"/>
    <col min="27" max="27" width="14.90625" bestFit="1" customWidth="1"/>
    <col min="28" max="28" width="30.81640625" bestFit="1" customWidth="1"/>
  </cols>
  <sheetData>
    <row r="1" spans="1:28" ht="29" x14ac:dyDescent="0.35">
      <c r="A1" s="4" t="s">
        <v>0</v>
      </c>
      <c r="B1" s="5" t="s">
        <v>1</v>
      </c>
      <c r="C1" s="5" t="s">
        <v>6</v>
      </c>
      <c r="D1" s="6" t="s">
        <v>2</v>
      </c>
      <c r="E1" s="6">
        <f>1/COUNT(roberries[Average_monthly_roberries])</f>
        <v>0.25</v>
      </c>
      <c r="H1" s="5" t="s">
        <v>15</v>
      </c>
      <c r="I1" s="5" t="s">
        <v>11</v>
      </c>
      <c r="J1" s="5" t="s">
        <v>16</v>
      </c>
      <c r="K1" s="5" t="s">
        <v>17</v>
      </c>
      <c r="L1" s="5" t="s">
        <v>6</v>
      </c>
      <c r="O1" s="5"/>
      <c r="P1" s="11" t="s">
        <v>25</v>
      </c>
      <c r="Q1" s="11"/>
      <c r="R1" s="11"/>
      <c r="S1" s="5"/>
      <c r="T1" s="5"/>
      <c r="U1" s="11" t="s">
        <v>26</v>
      </c>
      <c r="V1" s="11"/>
      <c r="W1" s="11"/>
      <c r="X1" s="11"/>
      <c r="Y1" s="11"/>
      <c r="AA1" s="3" t="s">
        <v>27</v>
      </c>
    </row>
    <row r="2" spans="1:28" x14ac:dyDescent="0.35">
      <c r="A2" s="5">
        <v>15</v>
      </c>
      <c r="B2" s="5">
        <v>1</v>
      </c>
      <c r="C2" s="5">
        <f>(roberries[[#This Row],[Average_monthly_roberries]]-$E$3)^2/$E$3</f>
        <v>0</v>
      </c>
      <c r="D2" s="6" t="s">
        <v>3</v>
      </c>
      <c r="E2" s="6">
        <f>COUNT(roberries[Average_monthly_roberries])-1</f>
        <v>3</v>
      </c>
      <c r="H2" s="5">
        <v>57</v>
      </c>
      <c r="I2" s="5" t="s">
        <v>12</v>
      </c>
      <c r="J2" s="5">
        <v>0.72</v>
      </c>
      <c r="K2" s="1">
        <f>race[[#This Row],[Racial percentage]]*race[[#Totals],[Frequency of race]]</f>
        <v>66.239999999999995</v>
      </c>
      <c r="L2" s="12">
        <f>(race[[#This Row],[Frequency of race]]-race[[#This Row],[expected]])^2/race[[#This Row],[expected]]</f>
        <v>1.2889130434782594</v>
      </c>
      <c r="O2" s="5" t="s">
        <v>5</v>
      </c>
      <c r="P2" s="5" t="s">
        <v>20</v>
      </c>
      <c r="Q2" s="5" t="s">
        <v>18</v>
      </c>
      <c r="R2" s="5" t="s">
        <v>19</v>
      </c>
      <c r="S2" s="5" t="s">
        <v>24</v>
      </c>
      <c r="T2" s="5"/>
      <c r="U2" s="5" t="s">
        <v>5</v>
      </c>
      <c r="V2" s="5" t="s">
        <v>20</v>
      </c>
      <c r="W2" s="5" t="s">
        <v>18</v>
      </c>
      <c r="X2" s="5" t="s">
        <v>19</v>
      </c>
      <c r="AA2" s="16">
        <f>(P3-V3)^2/V3</f>
        <v>0.87884267631103108</v>
      </c>
    </row>
    <row r="3" spans="1:28" x14ac:dyDescent="0.35">
      <c r="A3" s="5">
        <v>10</v>
      </c>
      <c r="B3" s="5">
        <v>2</v>
      </c>
      <c r="C3" s="5">
        <f>(roberries[[#This Row],[Average_monthly_roberries]]-$E$3)^2/$E$3</f>
        <v>1.6666666666666667</v>
      </c>
      <c r="D3" s="6" t="s">
        <v>4</v>
      </c>
      <c r="E3" s="6">
        <f>SUM(roberries[Average_monthly_roberries])*E1</f>
        <v>15</v>
      </c>
      <c r="H3" s="5">
        <v>21</v>
      </c>
      <c r="I3" s="5" t="s">
        <v>13</v>
      </c>
      <c r="J3" s="5">
        <v>0.2</v>
      </c>
      <c r="K3" s="1">
        <f>race[[#This Row],[Racial percentage]]*race[[#Totals],[Frequency of race]]</f>
        <v>18.400000000000002</v>
      </c>
      <c r="L3" s="12">
        <f>(race[[#This Row],[Frequency of race]]-race[[#This Row],[expected]])^2/race[[#This Row],[expected]]</f>
        <v>0.36739130434782546</v>
      </c>
      <c r="O3" s="5" t="s">
        <v>21</v>
      </c>
      <c r="P3" s="5">
        <v>60</v>
      </c>
      <c r="Q3" s="5">
        <v>41</v>
      </c>
      <c r="R3" s="5">
        <v>19</v>
      </c>
      <c r="S3" s="5">
        <f>SUM(EL_O[[#This Row],[Bachelor]:[Post-Master]])</f>
        <v>120</v>
      </c>
      <c r="T3" s="5"/>
      <c r="U3" s="5" t="s">
        <v>21</v>
      </c>
      <c r="V3" s="17">
        <f>EL_O[[#This Row],[row total]]*EL_O[[#Totals],[Bachelor]]/EL_O[[#Totals],[row total]]</f>
        <v>53.164556962025316</v>
      </c>
      <c r="W3" s="17">
        <f>EL_O[[#This Row],[row total]]*EL_O[[#Totals],[Master]]/EL_O[[#Totals],[row total]]</f>
        <v>41.0126582278481</v>
      </c>
      <c r="X3" s="17">
        <f>EL_O[[#This Row],[row total]]*EL_O[[#Totals],[Post-Master]]/EL_O[[#Totals],[row total]]</f>
        <v>25.822784810126581</v>
      </c>
      <c r="AA3" s="16">
        <f>(P4-V4)^2/V4</f>
        <v>2.7752926620348348</v>
      </c>
    </row>
    <row r="4" spans="1:28" ht="13.5" customHeight="1" x14ac:dyDescent="0.35">
      <c r="A4" s="5">
        <v>19</v>
      </c>
      <c r="B4" s="5">
        <v>3</v>
      </c>
      <c r="C4" s="5">
        <f>(roberries[[#This Row],[Average_monthly_roberries]]-$E$3)^2/$E$3</f>
        <v>1.0666666666666667</v>
      </c>
      <c r="D4" s="7"/>
      <c r="E4" s="7"/>
      <c r="H4" s="5">
        <v>14</v>
      </c>
      <c r="I4" s="4" t="s">
        <v>14</v>
      </c>
      <c r="J4" s="5">
        <v>0.08</v>
      </c>
      <c r="K4" s="1">
        <f>race[[#This Row],[Racial percentage]]*race[[#Totals],[Frequency of race]]</f>
        <v>7.36</v>
      </c>
      <c r="L4" s="12">
        <f>(race[[#This Row],[Frequency of race]]-race[[#This Row],[expected]])^2/race[[#This Row],[expected]]</f>
        <v>5.9904347826086948</v>
      </c>
      <c r="O4" s="5" t="s">
        <v>22</v>
      </c>
      <c r="P4" s="5">
        <v>10</v>
      </c>
      <c r="Q4" s="5">
        <v>13</v>
      </c>
      <c r="R4" s="5">
        <v>15</v>
      </c>
      <c r="S4" s="5">
        <f>SUM(EL_O[[#This Row],[Bachelor]:[Post-Master]])</f>
        <v>38</v>
      </c>
      <c r="T4" s="5"/>
      <c r="U4" s="5" t="s">
        <v>22</v>
      </c>
      <c r="V4" s="17">
        <f>EL_O[[#This Row],[row total]]*EL_O[[#Totals],[Bachelor]]/EL_O[[#Totals],[row total]]</f>
        <v>16.835443037974684</v>
      </c>
      <c r="W4" s="17">
        <f>EL_O[[#This Row],[row total]]*EL_O[[#Totals],[Master]]/EL_O[[#Totals],[row total]]</f>
        <v>12.987341772151899</v>
      </c>
      <c r="X4" s="17">
        <f>EL_O[[#This Row],[row total]]*EL_O[[#Totals],[Post-Master]]/EL_O[[#Totals],[row total]]</f>
        <v>8.1772151898734169</v>
      </c>
      <c r="AA4" s="16">
        <f>(Q3-W3)^2/W3</f>
        <v>3.9068604469437807E-6</v>
      </c>
    </row>
    <row r="5" spans="1:28" x14ac:dyDescent="0.35">
      <c r="A5" s="5">
        <v>16</v>
      </c>
      <c r="B5" s="5">
        <v>4</v>
      </c>
      <c r="C5" s="5">
        <f>(roberries[[#This Row],[Average_monthly_roberries]]-$E$3)^2/$E$3</f>
        <v>6.6666666666666666E-2</v>
      </c>
      <c r="D5" s="7"/>
      <c r="E5" s="7"/>
      <c r="H5" s="5">
        <f>SUM(race[Frequency of race])</f>
        <v>92</v>
      </c>
      <c r="I5" s="4"/>
      <c r="J5" s="5"/>
      <c r="K5" s="2" t="s">
        <v>7</v>
      </c>
      <c r="L5" s="12">
        <f>SUBTOTAL(109,race[(f0-fe)^2/fe])</f>
        <v>7.6467391304347796</v>
      </c>
      <c r="O5" s="10" t="s">
        <v>23</v>
      </c>
      <c r="P5" s="5">
        <f>SUM(EL_O[Bachelor])</f>
        <v>70</v>
      </c>
      <c r="Q5" s="5">
        <f>SUBTOTAL(109,EL_O[Master])</f>
        <v>54</v>
      </c>
      <c r="R5" s="5">
        <f>SUBTOTAL(109,EL_O[Post-Master])</f>
        <v>34</v>
      </c>
      <c r="S5" s="14">
        <f>SUBTOTAL(109,EL_O[row total])</f>
        <v>158</v>
      </c>
      <c r="T5" s="5"/>
      <c r="U5" s="5"/>
      <c r="V5" s="5"/>
      <c r="W5" s="5"/>
      <c r="X5" s="5"/>
      <c r="Y5" s="5"/>
      <c r="AA5" s="16">
        <f>(Q4-W4)^2/W4</f>
        <v>1.2337454042983821E-5</v>
      </c>
    </row>
    <row r="6" spans="1:28" x14ac:dyDescent="0.35">
      <c r="A6" s="7"/>
      <c r="B6" s="8" t="s">
        <v>7</v>
      </c>
      <c r="C6" s="9">
        <f>SUM(roberries[(f0-fe)^2/fe])</f>
        <v>2.8000000000000003</v>
      </c>
      <c r="D6" s="7"/>
      <c r="E6" s="7"/>
      <c r="H6" s="5"/>
      <c r="I6" s="4"/>
      <c r="J6" s="5"/>
      <c r="K6" s="8" t="s">
        <v>3</v>
      </c>
      <c r="L6" s="8">
        <f>COUNT(race[Frequency of race])-1</f>
        <v>2</v>
      </c>
      <c r="O6" s="5"/>
      <c r="P6" s="5"/>
      <c r="Q6" s="5"/>
      <c r="R6" s="5"/>
      <c r="S6" s="5"/>
      <c r="T6" s="5"/>
      <c r="AA6" s="16">
        <f>(R3-X3)^2/X3</f>
        <v>1.8026867709108956</v>
      </c>
    </row>
    <row r="7" spans="1:28" x14ac:dyDescent="0.35">
      <c r="A7" s="7"/>
      <c r="B7" s="6" t="s">
        <v>8</v>
      </c>
      <c r="C7" s="6">
        <f>_xlfn.CHISQ.INV(1-0.05,E2)</f>
        <v>7.8147279032511774</v>
      </c>
      <c r="D7" s="7"/>
      <c r="E7" s="7"/>
      <c r="K7" s="8" t="s">
        <v>8</v>
      </c>
      <c r="L7" s="13">
        <f>_xlfn.CHISQ.INV(1-0.05,L6)</f>
        <v>5.9914645471079799</v>
      </c>
      <c r="AA7" s="16">
        <f>(R4-X4)^2/X4</f>
        <v>5.6926950660344104</v>
      </c>
    </row>
    <row r="8" spans="1:28" x14ac:dyDescent="0.35">
      <c r="A8" s="7"/>
      <c r="B8" s="6" t="s">
        <v>10</v>
      </c>
      <c r="C8" s="6">
        <f>_xlfn.CHISQ.DIST.RT(roberries[[#Totals],[(f0-fe)^2/fe]],E2)</f>
        <v>0.4234999170554592</v>
      </c>
      <c r="D8" s="7"/>
      <c r="E8" s="7"/>
      <c r="K8" s="8" t="s">
        <v>10</v>
      </c>
      <c r="L8" s="13">
        <f>_xlfn.CHISQ.DIST.RT(race[[#Totals],[(f0-fe)^2/fe]],L6)</f>
        <v>2.1854038083167479E-2</v>
      </c>
      <c r="Z8" s="15" t="s">
        <v>7</v>
      </c>
      <c r="AA8" s="16">
        <f>SUM(AA2:AA7)</f>
        <v>11.149533419605662</v>
      </c>
    </row>
    <row r="9" spans="1:28" x14ac:dyDescent="0.35">
      <c r="A9" s="7"/>
      <c r="B9" s="6" t="s">
        <v>9</v>
      </c>
      <c r="C9" s="6" t="str">
        <f>IF(C7&lt;=roberries[[#Totals],[(f0-fe)^2/fe]],"reject H0","fail to reject H0")</f>
        <v>fail to reject H0</v>
      </c>
      <c r="D9" s="7"/>
      <c r="E9" s="7"/>
      <c r="K9" s="8" t="s">
        <v>9</v>
      </c>
      <c r="L9" s="8" t="str">
        <f>IF(L7&lt;=race[[#Totals],[(f0-fe)^2/fe]],"reject H0","fail to reject H0")</f>
        <v>reject H0</v>
      </c>
      <c r="Z9" s="8" t="s">
        <v>3</v>
      </c>
      <c r="AA9" s="8">
        <f>(ROWS(EL_O[[Bachelor]:[Post-Master]])-1)*(COLUMNS(EL_O[[Bachelor]:[Post-Master]])-1)</f>
        <v>2</v>
      </c>
    </row>
    <row r="10" spans="1:28" x14ac:dyDescent="0.35">
      <c r="Z10" s="8" t="s">
        <v>8</v>
      </c>
      <c r="AA10" s="13">
        <f>_xlfn.CHISQ.INV(1-0.05,AA9)</f>
        <v>5.9914645471079799</v>
      </c>
    </row>
    <row r="11" spans="1:28" x14ac:dyDescent="0.35">
      <c r="Z11" s="8" t="s">
        <v>10</v>
      </c>
      <c r="AA11" s="13">
        <f>_xlfn.CHISQ.DIST.RT(AA8,AA9)</f>
        <v>3.7923601994169858E-3</v>
      </c>
    </row>
    <row r="12" spans="1:28" x14ac:dyDescent="0.35">
      <c r="Z12" s="8" t="s">
        <v>9</v>
      </c>
      <c r="AA12" s="8" t="str">
        <f>IF(AA10&lt;=AA8,"reject H0","fail to reject H0")</f>
        <v>reject H0</v>
      </c>
    </row>
    <row r="13" spans="1:28" x14ac:dyDescent="0.35">
      <c r="Z13" s="18" t="s">
        <v>28</v>
      </c>
      <c r="AA13" s="19">
        <f>SQRT(AA8/(EL_O[[#Totals],[row total]]*(MIN(ROWS(EL_O[[Bachelor]:[Post-Master]]),COLUMNS(EL_O[[Bachelor]:[Post-Master]]))-1)))</f>
        <v>0.26564387290636704</v>
      </c>
    </row>
    <row r="15" spans="1:28" x14ac:dyDescent="0.35">
      <c r="Z15" s="20" t="s">
        <v>32</v>
      </c>
      <c r="AA15" s="21" t="s">
        <v>29</v>
      </c>
      <c r="AB15" s="21"/>
    </row>
    <row r="16" spans="1:28" x14ac:dyDescent="0.35">
      <c r="Z16" s="20"/>
      <c r="AA16" s="21" t="s">
        <v>31</v>
      </c>
      <c r="AB16" s="21"/>
    </row>
    <row r="17" spans="26:28" x14ac:dyDescent="0.35">
      <c r="Z17" s="20"/>
      <c r="AA17" s="21" t="s">
        <v>30</v>
      </c>
      <c r="AB17" s="21"/>
    </row>
  </sheetData>
  <mergeCells count="6">
    <mergeCell ref="U1:Y1"/>
    <mergeCell ref="Z15:Z17"/>
    <mergeCell ref="AA15:AB15"/>
    <mergeCell ref="AA16:AB16"/>
    <mergeCell ref="AA17:AB17"/>
    <mergeCell ref="P1:R1"/>
  </mergeCells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Munirah .</dc:creator>
  <cp:lastModifiedBy>Munirah .</cp:lastModifiedBy>
  <dcterms:created xsi:type="dcterms:W3CDTF">2023-01-30T09:34:14Z</dcterms:created>
  <dcterms:modified xsi:type="dcterms:W3CDTF">2023-01-30T13:34:28Z</dcterms:modified>
</cp:coreProperties>
</file>