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ko-2\Downloads\KSU\OR441\تمارين_441_بحث_\"/>
    </mc:Choice>
  </mc:AlternateContent>
  <bookViews>
    <workbookView xWindow="0" yWindow="0" windowWidth="11160" windowHeight="6280"/>
  </bookViews>
  <sheets>
    <sheet name="Q1" sheetId="1" r:id="rId1"/>
    <sheet name="Q2" sheetId="2" r:id="rId2"/>
    <sheet name="Q3" sheetId="5" r:id="rId3"/>
    <sheet name="Q4" sheetId="3" r:id="rId4"/>
    <sheet name="Q5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3" l="1"/>
  <c r="D20" i="3"/>
  <c r="F17" i="4"/>
  <c r="F18" i="4"/>
  <c r="F19" i="4"/>
  <c r="F20" i="4"/>
  <c r="F21" i="4"/>
  <c r="F22" i="4"/>
  <c r="F23" i="4"/>
  <c r="F16" i="4"/>
  <c r="C17" i="4"/>
  <c r="C18" i="4"/>
  <c r="C19" i="4"/>
  <c r="C20" i="4"/>
  <c r="C21" i="4"/>
  <c r="C22" i="4"/>
  <c r="C23" i="4"/>
  <c r="C16" i="4"/>
  <c r="H17" i="4"/>
  <c r="H18" i="4"/>
  <c r="H19" i="4"/>
  <c r="H20" i="4"/>
  <c r="H21" i="4"/>
  <c r="H22" i="4"/>
  <c r="H23" i="4"/>
  <c r="H16" i="4"/>
  <c r="C14" i="5"/>
  <c r="L15" i="2"/>
  <c r="L20" i="2"/>
  <c r="L19" i="2"/>
  <c r="L18" i="2"/>
  <c r="L17" i="2"/>
  <c r="L16" i="2"/>
  <c r="I16" i="2"/>
  <c r="I17" i="2"/>
  <c r="I18" i="2"/>
  <c r="I19" i="2"/>
  <c r="I20" i="2"/>
  <c r="I15" i="2"/>
  <c r="H12" i="1"/>
  <c r="H11" i="1"/>
  <c r="G12" i="1"/>
  <c r="G13" i="1" s="1"/>
  <c r="E11" i="1"/>
  <c r="F11" i="1" s="1"/>
  <c r="G14" i="1" l="1"/>
  <c r="H13" i="1"/>
  <c r="E12" i="1"/>
  <c r="D16" i="4"/>
  <c r="F12" i="1" l="1"/>
  <c r="E13" i="1"/>
  <c r="G15" i="1"/>
  <c r="H14" i="1"/>
  <c r="D17" i="4"/>
  <c r="D18" i="4" s="1"/>
  <c r="D19" i="4" s="1"/>
  <c r="D20" i="4" s="1"/>
  <c r="D21" i="4" s="1"/>
  <c r="D22" i="4" s="1"/>
  <c r="D23" i="4" s="1"/>
  <c r="G16" i="1" l="1"/>
  <c r="H15" i="1"/>
  <c r="E14" i="1"/>
  <c r="F13" i="1"/>
  <c r="E15" i="1" l="1"/>
  <c r="F14" i="1"/>
  <c r="G17" i="1"/>
  <c r="H16" i="1"/>
  <c r="G18" i="1" l="1"/>
  <c r="H17" i="1"/>
  <c r="E16" i="1"/>
  <c r="F15" i="1"/>
  <c r="G19" i="1" l="1"/>
  <c r="H18" i="1"/>
  <c r="E17" i="1"/>
  <c r="F16" i="1"/>
  <c r="E18" i="1" l="1"/>
  <c r="F17" i="1"/>
  <c r="G20" i="1"/>
  <c r="H20" i="1" s="1"/>
  <c r="H19" i="1"/>
  <c r="E19" i="1" l="1"/>
  <c r="F18" i="1"/>
  <c r="E20" i="1" l="1"/>
  <c r="F20" i="1" s="1"/>
  <c r="F19" i="1"/>
</calcChain>
</file>

<file path=xl/sharedStrings.xml><?xml version="1.0" encoding="utf-8"?>
<sst xmlns="http://schemas.openxmlformats.org/spreadsheetml/2006/main" count="37" uniqueCount="21">
  <si>
    <t>a</t>
  </si>
  <si>
    <t>b</t>
  </si>
  <si>
    <t>c</t>
  </si>
  <si>
    <t>m</t>
  </si>
  <si>
    <t>x0</t>
  </si>
  <si>
    <t>bj-1</t>
  </si>
  <si>
    <t>bj</t>
  </si>
  <si>
    <t>u</t>
  </si>
  <si>
    <t>x</t>
  </si>
  <si>
    <t>TBA</t>
  </si>
  <si>
    <t>AT</t>
  </si>
  <si>
    <t>No. pieces</t>
  </si>
  <si>
    <t>Amount</t>
  </si>
  <si>
    <t>alpha</t>
  </si>
  <si>
    <t>beta</t>
  </si>
  <si>
    <t>n</t>
  </si>
  <si>
    <t>p</t>
  </si>
  <si>
    <t>#cust</t>
  </si>
  <si>
    <t>Stream1</t>
  </si>
  <si>
    <t>Stream2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</si>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</sst>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0.000"/>
  </numFmts>
  <fonts count="6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6" borderId="1" xfId="0" applyFont="1" applyFill="1" applyBorder="1"/>
    <xf numFmtId="0" fontId="4" fillId="0" borderId="1" xfId="0" applyFont="1" applyBorder="1"/>
    <xf numFmtId="0" fontId="2" fillId="7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84667</xdr:rowOff>
    </xdr:from>
    <xdr:to>
      <xdr:col>8</xdr:col>
      <xdr:colOff>373063</xdr:colOff>
      <xdr:row>7</xdr:row>
      <xdr:rowOff>115297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591" t="41025" r="28013" b="32417"/>
        <a:stretch/>
      </xdr:blipFill>
      <xdr:spPr>
        <a:xfrm>
          <a:off x="0" y="84667"/>
          <a:ext cx="5643563" cy="12530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99787</xdr:colOff>
      <xdr:row>0</xdr:row>
      <xdr:rowOff>99787</xdr:rowOff>
    </xdr:from>
    <xdr:to>
      <xdr:col>5</xdr:col>
      <xdr:colOff>522112</xdr:colOff>
      <xdr:row>12</xdr:row>
      <xdr:rowOff>57960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87" y="99787"/>
          <a:ext cx="3738436" cy="2074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577850</xdr:colOff>
      <xdr:row>7</xdr:row>
      <xdr:rowOff>62266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79850" cy="1306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54429</xdr:colOff>
      <xdr:row>0</xdr:row>
      <xdr:rowOff>48847</xdr:rowOff>
    </xdr:from>
    <xdr:to>
      <xdr:col>9</xdr:col>
      <xdr:colOff>490713</xdr:colOff>
      <xdr:row>13</xdr:row>
      <xdr:rowOff>99788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506" t="33380" r="27209" b="23098"/>
        <a:stretch/>
      </xdr:blipFill>
      <xdr:spPr>
        <a:xfrm>
          <a:off x="54429" y="48847"/>
          <a:ext cx="6396213" cy="2409512"/>
        </a:xfrm>
        <a:prstGeom prst="rect">
          <a:avLst/>
        </a:prstGeom>
      </xdr:spPr>
    </xdr:pic>
    <xdr:clientData/>
  </xdr:twoCellAnchor>
  <xdr:twoCellAnchor editAs="oneCell">
    <xdr:from>
      <xdr:col>10</xdr:col>
      <xdr:colOff>36284</xdr:colOff>
      <xdr:row>3</xdr:row>
      <xdr:rowOff>9071</xdr:rowOff>
    </xdr:from>
    <xdr:to>
      <xdr:col>17</xdr:col>
      <xdr:colOff>175515</xdr:colOff>
      <xdr:row>12</xdr:row>
      <xdr:rowOff>36285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8427" y="553357"/>
          <a:ext cx="4774731" cy="16600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39688</xdr:colOff>
      <xdr:row>0</xdr:row>
      <xdr:rowOff>31750</xdr:rowOff>
    </xdr:from>
    <xdr:to>
      <xdr:col>9</xdr:col>
      <xdr:colOff>23812</xdr:colOff>
      <xdr:row>8</xdr:row>
      <xdr:rowOff>79376</xdr:rowOff>
    </xdr:to>
    <xdr:sp macro="" textlink="">
      <xdr:nvSpPr>
        <xdr:cNvPr id="2" name="TextBox 1"/>
        <xdr:cNvSpPr txBox="1"/>
      </xdr:nvSpPr>
      <xdr:spPr>
        <a:xfrm>
          <a:off x="39688" y="31750"/>
          <a:ext cx="6500812" cy="1444626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r>
            <a:rPr lang="en-US" sz="1400" b="1"/>
            <a:t>- We</a:t>
          </a:r>
          <a:r>
            <a:rPr lang="en-US" sz="1400" b="1" baseline="0"/>
            <a:t> want to build </a:t>
          </a:r>
          <a:r>
            <a:rPr lang="en-U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model simulates the work of a supermarket that</a:t>
          </a:r>
          <a:r>
            <a:rPr lang="en-U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open 12 hours per day </a:t>
          </a:r>
          <a:r>
            <a:rPr lang="en-US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The time between</a:t>
          </a:r>
          <a:r>
            <a:rPr lang="en-U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arrivals in this supermarket is following weibull distribution with parameters (alpha= 2 ; beta = 1.7) per hour. The number of sold pieces for each customer is following binomial (7,0.4). Each customer will pay an amount between 5$ and 20$ with equally likely probability.</a:t>
          </a:r>
        </a:p>
        <a:p>
          <a:r>
            <a:rPr lang="en-US" sz="1100"/>
            <a:t> </a:t>
          </a:r>
          <a:endParaRPr lang="ar-S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H20"/>
  <sheetViews>
    <sheetView tabSelected="1" zoomScale="80" zoomScaleNormal="80" workbookViewId="0">
      <selection activeCell="H14" sqref="H14"/>
    </sheetView>
  </sheetViews>
  <sheetFormatPr defaultRowHeight="14" x14ac:dyDescent="0.3"/>
  <sheetData>
    <row r="9" spans="1:8" x14ac:dyDescent="0.3">
      <c r="E9" s="18" t="s">
        <v>18</v>
      </c>
      <c r="F9" s="18"/>
      <c r="G9" s="18" t="s">
        <v>19</v>
      </c>
      <c r="H9" s="18"/>
    </row>
    <row r="10" spans="1:8" x14ac:dyDescent="0.3">
      <c r="E10" s="19" t="s">
        <v>20</v>
      </c>
      <c r="F10" s="19" t="s">
        <v>7</v>
      </c>
      <c r="G10" s="19" t="s">
        <v>20</v>
      </c>
      <c r="H10" s="19" t="s">
        <v>7</v>
      </c>
    </row>
    <row r="11" spans="1:8" x14ac:dyDescent="0.3">
      <c r="A11" s="1" t="s">
        <v>0</v>
      </c>
      <c r="B11" s="1">
        <v>11</v>
      </c>
      <c r="E11" s="16">
        <f>MOD(($B$11*B14+$B$12),$B$13)</f>
        <v>0</v>
      </c>
      <c r="F11" s="16">
        <f t="shared" ref="F11" si="0">E11/$B$13</f>
        <v>0</v>
      </c>
      <c r="G11" s="16">
        <v>2</v>
      </c>
      <c r="H11" s="16">
        <f>G11/$B$13</f>
        <v>0.125</v>
      </c>
    </row>
    <row r="12" spans="1:8" x14ac:dyDescent="0.3">
      <c r="A12" s="1" t="s">
        <v>2</v>
      </c>
      <c r="B12" s="1">
        <v>5</v>
      </c>
      <c r="E12" s="16">
        <f>MOD(($B$11*E11+$B$12),$B$13)</f>
        <v>5</v>
      </c>
      <c r="F12" s="16">
        <f t="shared" ref="F12:H20" si="1">E12/$B$13</f>
        <v>0.3125</v>
      </c>
      <c r="G12" s="16">
        <f>MOD(($B$11*G11+$B$12),$B$13)</f>
        <v>11</v>
      </c>
      <c r="H12" s="16">
        <f t="shared" ref="H12" si="2">G12/$B$13</f>
        <v>0.6875</v>
      </c>
    </row>
    <row r="13" spans="1:8" x14ac:dyDescent="0.3">
      <c r="A13" s="1" t="s">
        <v>3</v>
      </c>
      <c r="B13" s="1">
        <v>16</v>
      </c>
      <c r="E13" s="16">
        <f t="shared" ref="E13:E20" si="3">MOD(($B$11*E12+$B$12),$B$13)</f>
        <v>12</v>
      </c>
      <c r="F13" s="16">
        <f t="shared" si="1"/>
        <v>0.75</v>
      </c>
      <c r="G13" s="16">
        <f t="shared" ref="G13:G20" si="4">MOD(($B$11*G12+$B$12),$B$13)</f>
        <v>14</v>
      </c>
      <c r="H13" s="16">
        <f t="shared" ref="H13" si="5">G13/$B$13</f>
        <v>0.875</v>
      </c>
    </row>
    <row r="14" spans="1:8" x14ac:dyDescent="0.3">
      <c r="A14" s="1" t="s">
        <v>4</v>
      </c>
      <c r="B14" s="1">
        <v>1</v>
      </c>
      <c r="E14" s="16">
        <f t="shared" si="3"/>
        <v>9</v>
      </c>
      <c r="F14" s="16">
        <f t="shared" si="1"/>
        <v>0.5625</v>
      </c>
      <c r="G14" s="16">
        <f t="shared" si="4"/>
        <v>15</v>
      </c>
      <c r="H14" s="16">
        <f t="shared" ref="H14" si="6">G14/$B$13</f>
        <v>0.9375</v>
      </c>
    </row>
    <row r="15" spans="1:8" x14ac:dyDescent="0.3">
      <c r="E15" s="16">
        <f t="shared" si="3"/>
        <v>8</v>
      </c>
      <c r="F15" s="16">
        <f t="shared" si="1"/>
        <v>0.5</v>
      </c>
      <c r="G15" s="16">
        <f t="shared" si="4"/>
        <v>10</v>
      </c>
      <c r="H15" s="16">
        <f t="shared" ref="H15" si="7">G15/$B$13</f>
        <v>0.625</v>
      </c>
    </row>
    <row r="16" spans="1:8" x14ac:dyDescent="0.3">
      <c r="E16" s="16">
        <f t="shared" si="3"/>
        <v>13</v>
      </c>
      <c r="F16" s="16">
        <f t="shared" si="1"/>
        <v>0.8125</v>
      </c>
      <c r="G16" s="16">
        <f t="shared" si="4"/>
        <v>3</v>
      </c>
      <c r="H16" s="16">
        <f t="shared" ref="H16" si="8">G16/$B$13</f>
        <v>0.1875</v>
      </c>
    </row>
    <row r="17" spans="5:8" x14ac:dyDescent="0.3">
      <c r="E17" s="16">
        <f t="shared" si="3"/>
        <v>4</v>
      </c>
      <c r="F17" s="16">
        <f t="shared" si="1"/>
        <v>0.25</v>
      </c>
      <c r="G17" s="16">
        <f t="shared" si="4"/>
        <v>6</v>
      </c>
      <c r="H17" s="16">
        <f t="shared" ref="H17" si="9">G17/$B$13</f>
        <v>0.375</v>
      </c>
    </row>
    <row r="18" spans="5:8" x14ac:dyDescent="0.3">
      <c r="E18" s="16">
        <f t="shared" si="3"/>
        <v>1</v>
      </c>
      <c r="F18" s="16">
        <f t="shared" si="1"/>
        <v>6.25E-2</v>
      </c>
      <c r="G18" s="16">
        <f t="shared" si="4"/>
        <v>7</v>
      </c>
      <c r="H18" s="16">
        <f t="shared" ref="H18" si="10">G18/$B$13</f>
        <v>0.4375</v>
      </c>
    </row>
    <row r="19" spans="5:8" x14ac:dyDescent="0.3">
      <c r="E19" s="17">
        <f t="shared" si="3"/>
        <v>0</v>
      </c>
      <c r="F19" s="16">
        <f t="shared" si="1"/>
        <v>0</v>
      </c>
      <c r="G19" s="17">
        <f t="shared" si="4"/>
        <v>2</v>
      </c>
      <c r="H19" s="16">
        <f t="shared" ref="H19" si="11">G19/$B$13</f>
        <v>0.125</v>
      </c>
    </row>
    <row r="20" spans="5:8" x14ac:dyDescent="0.3">
      <c r="E20" s="16">
        <f t="shared" si="3"/>
        <v>5</v>
      </c>
      <c r="F20" s="16">
        <f t="shared" si="1"/>
        <v>0.3125</v>
      </c>
      <c r="G20" s="16">
        <f t="shared" si="4"/>
        <v>11</v>
      </c>
      <c r="H20" s="16">
        <f t="shared" ref="H20" si="12">G20/$B$13</f>
        <v>0.6875</v>
      </c>
    </row>
  </sheetData>
  <mergeCells count="2">
    <mergeCell ref="E9:F9"/>
    <mergeCell ref="G9:H9"/>
  </mergeCells>
  <pageMargins left="0.7" right="0.7" top="0.75" bottom="0.75" header="0.3" footer="0.3"/>
  <pageSetup paperSize="9" orientation="portrait" r:id="rId1"/>
  <ignoredErrors>
    <ignoredError sqref="F12:F20 G12:G2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4:L20"/>
  <sheetViews>
    <sheetView zoomScale="90" zoomScaleNormal="90" workbookViewId="0">
      <selection activeCell="F15" sqref="F15"/>
    </sheetView>
  </sheetViews>
  <sheetFormatPr defaultRowHeight="14" x14ac:dyDescent="0.3"/>
  <sheetData>
    <row r="14" spans="4:12" ht="15.5" x14ac:dyDescent="0.35">
      <c r="D14" s="14" t="s">
        <v>5</v>
      </c>
      <c r="E14" s="14" t="s">
        <v>6</v>
      </c>
      <c r="F14" s="14" t="s">
        <v>8</v>
      </c>
      <c r="H14" s="10" t="s">
        <v>7</v>
      </c>
      <c r="I14" s="10" t="s">
        <v>8</v>
      </c>
      <c r="K14" s="8" t="s">
        <v>7</v>
      </c>
      <c r="L14" s="8" t="s">
        <v>8</v>
      </c>
    </row>
    <row r="15" spans="4:12" ht="15.5" x14ac:dyDescent="0.35">
      <c r="D15" s="15">
        <v>0</v>
      </c>
      <c r="E15" s="15">
        <v>0.22</v>
      </c>
      <c r="F15" s="15">
        <v>40</v>
      </c>
      <c r="H15" s="2">
        <v>0.15816790084251708</v>
      </c>
      <c r="I15" s="2">
        <f>IF(H15&lt;=0.22,$F$15,IF(H15&lt;=0.66,$F$16,IF(H15&lt;=0.82,$F$17,IF(H15&lt;=0.94,$F$18,$F$19))))</f>
        <v>40</v>
      </c>
      <c r="K15" s="2">
        <v>0.15816790084251708</v>
      </c>
      <c r="L15" s="2">
        <f>VLOOKUP(K15,$D$15:$F$19,3)</f>
        <v>40</v>
      </c>
    </row>
    <row r="16" spans="4:12" ht="15.5" x14ac:dyDescent="0.35">
      <c r="D16" s="15">
        <v>0.22</v>
      </c>
      <c r="E16" s="15">
        <v>0.66</v>
      </c>
      <c r="F16" s="15">
        <v>50</v>
      </c>
      <c r="H16" s="2">
        <v>0.39167166970337297</v>
      </c>
      <c r="I16" s="2">
        <f>IF(H16&lt;=0.22,$F$15,IF(H16&lt;=0.66,$F$16,IF(H16&lt;=0.82,$F$17,IF(H16&lt;=0.94,$F$18,$F$19))))</f>
        <v>50</v>
      </c>
      <c r="K16" s="2">
        <v>0.39167166970337297</v>
      </c>
      <c r="L16" s="2">
        <f>VLOOKUP(K16,$D$15:$F$19,3)</f>
        <v>50</v>
      </c>
    </row>
    <row r="17" spans="4:12" ht="15.5" x14ac:dyDescent="0.35">
      <c r="D17" s="15">
        <v>0.66</v>
      </c>
      <c r="E17" s="15">
        <v>0.82</v>
      </c>
      <c r="F17" s="15">
        <v>60</v>
      </c>
      <c r="H17" s="2">
        <v>0.31037784691089465</v>
      </c>
      <c r="I17" s="2">
        <f>IF(H17&lt;=0.22,$F$15,IF(H17&lt;=0.66,$F$16,IF(H17&lt;=0.82,$F$17,IF(H17&lt;=0.94,$F$18,$F$19))))</f>
        <v>50</v>
      </c>
      <c r="K17" s="2">
        <v>0.31037784691089465</v>
      </c>
      <c r="L17" s="2">
        <f>VLOOKUP(K17,$D$15:$F$19,3)</f>
        <v>50</v>
      </c>
    </row>
    <row r="18" spans="4:12" ht="15.5" x14ac:dyDescent="0.35">
      <c r="D18" s="15">
        <v>0.82</v>
      </c>
      <c r="E18" s="15">
        <v>0.94</v>
      </c>
      <c r="F18" s="15">
        <v>70</v>
      </c>
      <c r="H18" s="2">
        <v>0.7538250189585286</v>
      </c>
      <c r="I18" s="2">
        <f>IF(H18&lt;=0.22,$F$15,IF(H18&lt;=0.66,$F$16,IF(H18&lt;=0.82,$F$17,IF(H18&lt;=0.94,$F$18,$F$19))))</f>
        <v>60</v>
      </c>
      <c r="K18" s="2">
        <v>0.7538250189585286</v>
      </c>
      <c r="L18" s="2">
        <f>VLOOKUP(K18,$D$15:$F$19,3)</f>
        <v>60</v>
      </c>
    </row>
    <row r="19" spans="4:12" ht="15.5" x14ac:dyDescent="0.35">
      <c r="D19" s="15">
        <v>0.94</v>
      </c>
      <c r="E19" s="15">
        <v>1</v>
      </c>
      <c r="F19" s="15">
        <v>80</v>
      </c>
      <c r="H19" s="2">
        <v>0.28419093538637263</v>
      </c>
      <c r="I19" s="2">
        <f>IF(H19&lt;=0.22,$F$15,IF(H19&lt;=0.66,$F$16,IF(H19&lt;=0.82,$F$17,IF(H19&lt;=0.94,$F$18,$F$19))))</f>
        <v>50</v>
      </c>
      <c r="K19" s="2">
        <v>0.28419093538637263</v>
      </c>
      <c r="L19" s="2">
        <f>VLOOKUP(K19,$D$15:$F$19,3)</f>
        <v>50</v>
      </c>
    </row>
    <row r="20" spans="4:12" x14ac:dyDescent="0.3">
      <c r="H20" s="2">
        <v>0.29689059344711133</v>
      </c>
      <c r="I20" s="2">
        <f>IF(H20&lt;=0.22,$F$15,IF(H20&lt;=0.66,$F$16,IF(H20&lt;=0.82,$F$17,IF(H20&lt;=0.94,$F$18,$F$19))))</f>
        <v>50</v>
      </c>
      <c r="K20" s="2">
        <v>0.29689059344711133</v>
      </c>
      <c r="L20" s="2">
        <f>VLOOKUP(K20,$D$15:$F$19,3)</f>
        <v>50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C14"/>
  <sheetViews>
    <sheetView workbookViewId="0">
      <selection activeCell="B19" sqref="B19"/>
    </sheetView>
  </sheetViews>
  <sheetFormatPr defaultRowHeight="14" x14ac:dyDescent="0.3"/>
  <sheetData>
    <row r="10" spans="2:3" x14ac:dyDescent="0.3">
      <c r="B10" t="s">
        <v>0</v>
      </c>
      <c r="C10">
        <v>12</v>
      </c>
    </row>
    <row r="11" spans="2:3" x14ac:dyDescent="0.3">
      <c r="B11" t="s">
        <v>1</v>
      </c>
      <c r="C11">
        <v>22</v>
      </c>
    </row>
    <row r="13" spans="2:3" ht="20" x14ac:dyDescent="0.4">
      <c r="B13" s="12" t="s">
        <v>7</v>
      </c>
      <c r="C13" s="12" t="s">
        <v>8</v>
      </c>
    </row>
    <row r="14" spans="2:3" ht="20" x14ac:dyDescent="0.4">
      <c r="B14" s="13">
        <v>0.76474045502385635</v>
      </c>
      <c r="C14" s="13">
        <f>$C$10+INT(($C$11-$C$10+1)*B14)</f>
        <v>20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7:D21"/>
  <sheetViews>
    <sheetView zoomScale="70" zoomScaleNormal="70" workbookViewId="0">
      <selection activeCell="C19" sqref="C19:D22"/>
    </sheetView>
  </sheetViews>
  <sheetFormatPr defaultRowHeight="14" x14ac:dyDescent="0.3"/>
  <sheetData>
    <row r="17" spans="3:4" ht="17.5" x14ac:dyDescent="0.35">
      <c r="D17" s="11"/>
    </row>
    <row r="19" spans="3:4" ht="20" x14ac:dyDescent="0.4">
      <c r="C19" s="12" t="s">
        <v>7</v>
      </c>
      <c r="D19" s="12" t="s">
        <v>8</v>
      </c>
    </row>
    <row r="20" spans="3:4" ht="20" x14ac:dyDescent="0.4">
      <c r="C20" s="13">
        <v>0.37363289268195665</v>
      </c>
      <c r="D20" s="13">
        <f>5*SQRT(C20)</f>
        <v>3.0562758902050904</v>
      </c>
    </row>
    <row r="21" spans="3:4" ht="20" x14ac:dyDescent="0.4">
      <c r="C21" s="13">
        <v>0.5238987736984676</v>
      </c>
      <c r="D21" s="13">
        <f>5*SQRT(C21)</f>
        <v>3.6190426002551686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H23"/>
  <sheetViews>
    <sheetView zoomScale="80" zoomScaleNormal="80" workbookViewId="0">
      <selection activeCell="J19" sqref="J19"/>
    </sheetView>
  </sheetViews>
  <sheetFormatPr defaultRowHeight="14" x14ac:dyDescent="0.3"/>
  <cols>
    <col min="1" max="2" width="5.83203125" style="3" bestFit="1" customWidth="1"/>
    <col min="3" max="3" width="5.58203125" style="3" bestFit="1" customWidth="1"/>
    <col min="4" max="4" width="6.6640625" style="3" bestFit="1" customWidth="1"/>
    <col min="5" max="5" width="5.58203125" style="3" bestFit="1" customWidth="1"/>
    <col min="6" max="6" width="10.5" style="3" bestFit="1" customWidth="1"/>
    <col min="7" max="7" width="5.58203125" style="3" bestFit="1" customWidth="1"/>
    <col min="8" max="8" width="8.08203125" style="3" bestFit="1" customWidth="1"/>
    <col min="9" max="16384" width="8.6640625" style="3"/>
  </cols>
  <sheetData>
    <row r="11" spans="1:8" x14ac:dyDescent="0.3">
      <c r="B11" s="8" t="s">
        <v>13</v>
      </c>
      <c r="C11" s="8">
        <v>2</v>
      </c>
      <c r="E11" s="9" t="s">
        <v>15</v>
      </c>
      <c r="F11" s="9">
        <v>7</v>
      </c>
      <c r="G11" s="10" t="s">
        <v>0</v>
      </c>
      <c r="H11" s="10">
        <v>5</v>
      </c>
    </row>
    <row r="12" spans="1:8" x14ac:dyDescent="0.3">
      <c r="B12" s="8" t="s">
        <v>14</v>
      </c>
      <c r="C12" s="8">
        <v>1.7</v>
      </c>
      <c r="E12" s="9" t="s">
        <v>16</v>
      </c>
      <c r="F12" s="9">
        <v>0.4</v>
      </c>
      <c r="G12" s="10" t="s">
        <v>1</v>
      </c>
      <c r="H12" s="10">
        <v>20</v>
      </c>
    </row>
    <row r="15" spans="1:8" x14ac:dyDescent="0.3">
      <c r="A15" s="7" t="s">
        <v>17</v>
      </c>
      <c r="B15" s="7" t="s">
        <v>7</v>
      </c>
      <c r="C15" s="7" t="s">
        <v>9</v>
      </c>
      <c r="D15" s="7" t="s">
        <v>10</v>
      </c>
      <c r="E15" s="7" t="s">
        <v>7</v>
      </c>
      <c r="F15" s="7" t="s">
        <v>11</v>
      </c>
      <c r="G15" s="7" t="s">
        <v>7</v>
      </c>
      <c r="H15" s="7" t="s">
        <v>12</v>
      </c>
    </row>
    <row r="16" spans="1:8" x14ac:dyDescent="0.3">
      <c r="A16" s="5">
        <v>1</v>
      </c>
      <c r="B16" s="6">
        <v>0.88164726946559491</v>
      </c>
      <c r="C16" s="6">
        <f>$C$12*(-LN(1-B16))^(1/$C$11)</f>
        <v>2.4834468323122323</v>
      </c>
      <c r="D16" s="6">
        <f>C16</f>
        <v>2.4834468323122323</v>
      </c>
      <c r="E16" s="6">
        <v>0.80666959295359608</v>
      </c>
      <c r="F16" s="5">
        <f>_xlfn.BINOM.INV($F$11,$F$12,E16)</f>
        <v>4</v>
      </c>
      <c r="G16" s="4">
        <v>0.10206529740521686</v>
      </c>
      <c r="H16" s="4">
        <f>$H$11+($H$12-$H$11)*G16</f>
        <v>6.5309794610782532</v>
      </c>
    </row>
    <row r="17" spans="1:8" x14ac:dyDescent="0.3">
      <c r="A17" s="5">
        <v>2</v>
      </c>
      <c r="B17" s="6">
        <v>0.27196392175201867</v>
      </c>
      <c r="C17" s="6">
        <f t="shared" ref="C17:C23" si="0">$C$12*(-LN(1-B17))^(1/$C$11)</f>
        <v>0.95775754124076407</v>
      </c>
      <c r="D17" s="6">
        <f>IF(C17+D16&lt;=12,C17+D16,"Stop")</f>
        <v>3.4412043735529965</v>
      </c>
      <c r="E17" s="6">
        <v>0.83500640199305898</v>
      </c>
      <c r="F17" s="5">
        <f t="shared" ref="F17:F23" si="1">_xlfn.BINOM.INV($F$11,$F$12,E17)</f>
        <v>4</v>
      </c>
      <c r="G17" s="4">
        <v>0.4285339957965324</v>
      </c>
      <c r="H17" s="4">
        <f t="shared" ref="H17:H23" si="2">$H$11+($H$12-$H$11)*G17</f>
        <v>11.428009936947987</v>
      </c>
    </row>
    <row r="18" spans="1:8" x14ac:dyDescent="0.3">
      <c r="A18" s="5">
        <v>3</v>
      </c>
      <c r="B18" s="6">
        <v>0.94396574048516868</v>
      </c>
      <c r="C18" s="6">
        <f t="shared" si="0"/>
        <v>2.8858930809991956</v>
      </c>
      <c r="D18" s="6">
        <f t="shared" ref="D18:D23" si="3">IF(C18+D17&lt;=12,C18+D17,"Stop")</f>
        <v>6.3270974545521916</v>
      </c>
      <c r="E18" s="6">
        <v>0.35923281782144856</v>
      </c>
      <c r="F18" s="5">
        <f t="shared" si="1"/>
        <v>2</v>
      </c>
      <c r="G18" s="4">
        <v>0.96144750377843713</v>
      </c>
      <c r="H18" s="4">
        <f t="shared" si="2"/>
        <v>19.421712556676557</v>
      </c>
    </row>
    <row r="19" spans="1:8" x14ac:dyDescent="0.3">
      <c r="A19" s="5">
        <v>4</v>
      </c>
      <c r="B19" s="6">
        <v>0.17522401097368989</v>
      </c>
      <c r="C19" s="6">
        <f t="shared" si="0"/>
        <v>0.74614984656971661</v>
      </c>
      <c r="D19" s="6">
        <f t="shared" si="3"/>
        <v>7.0732473011219081</v>
      </c>
      <c r="E19" s="6">
        <v>0.38284464989023292</v>
      </c>
      <c r="F19" s="5">
        <f t="shared" si="1"/>
        <v>2</v>
      </c>
      <c r="G19" s="4">
        <v>0.63999407801934505</v>
      </c>
      <c r="H19" s="4">
        <f t="shared" si="2"/>
        <v>14.599911170290175</v>
      </c>
    </row>
    <row r="20" spans="1:8" x14ac:dyDescent="0.3">
      <c r="A20" s="5">
        <v>5</v>
      </c>
      <c r="B20" s="6">
        <v>0.19556445588076332</v>
      </c>
      <c r="C20" s="6">
        <f t="shared" si="0"/>
        <v>0.79303576021294875</v>
      </c>
      <c r="D20" s="6">
        <f t="shared" si="3"/>
        <v>7.8662830613348564</v>
      </c>
      <c r="E20" s="6">
        <v>0.45639154162116058</v>
      </c>
      <c r="F20" s="5">
        <f t="shared" si="1"/>
        <v>3</v>
      </c>
      <c r="G20" s="4">
        <v>0.60365683843234164</v>
      </c>
      <c r="H20" s="4">
        <f t="shared" si="2"/>
        <v>14.054852576485125</v>
      </c>
    </row>
    <row r="21" spans="1:8" x14ac:dyDescent="0.3">
      <c r="A21" s="5">
        <v>6</v>
      </c>
      <c r="B21" s="6">
        <v>0.84369372248921726</v>
      </c>
      <c r="C21" s="6">
        <f t="shared" si="0"/>
        <v>2.3159577869053334</v>
      </c>
      <c r="D21" s="6">
        <f t="shared" si="3"/>
        <v>10.182240848240189</v>
      </c>
      <c r="E21" s="6">
        <v>0.78585336715879017</v>
      </c>
      <c r="F21" s="5">
        <f t="shared" si="1"/>
        <v>4</v>
      </c>
      <c r="G21" s="4">
        <v>0.91007876235225027</v>
      </c>
      <c r="H21" s="4">
        <f t="shared" si="2"/>
        <v>18.651181435283753</v>
      </c>
    </row>
    <row r="22" spans="1:8" x14ac:dyDescent="0.3">
      <c r="A22" s="5">
        <v>7</v>
      </c>
      <c r="B22" s="6">
        <v>0.16224921802621572</v>
      </c>
      <c r="C22" s="6">
        <f t="shared" si="0"/>
        <v>0.71528319478890579</v>
      </c>
      <c r="D22" s="6">
        <f t="shared" si="3"/>
        <v>10.897524043029096</v>
      </c>
      <c r="E22" s="6">
        <v>0.72800276056519608</v>
      </c>
      <c r="F22" s="5">
        <f t="shared" si="1"/>
        <v>4</v>
      </c>
      <c r="G22" s="4">
        <v>0.59095620701738782</v>
      </c>
      <c r="H22" s="4">
        <f t="shared" si="2"/>
        <v>13.864343105260817</v>
      </c>
    </row>
    <row r="23" spans="1:8" x14ac:dyDescent="0.3">
      <c r="A23" s="5">
        <v>8</v>
      </c>
      <c r="B23" s="6">
        <v>0.44425251344271033</v>
      </c>
      <c r="C23" s="6">
        <f t="shared" si="0"/>
        <v>1.3029601716561574</v>
      </c>
      <c r="D23" s="6" t="str">
        <f t="shared" si="3"/>
        <v>Stop</v>
      </c>
      <c r="E23" s="6">
        <v>0.36481785263667266</v>
      </c>
      <c r="F23" s="5">
        <f t="shared" si="1"/>
        <v>2</v>
      </c>
      <c r="G23" s="4">
        <v>0.89961004308066994</v>
      </c>
      <c r="H23" s="4">
        <f t="shared" si="2"/>
        <v>18.494150646210048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Q1</vt:lpstr>
      <vt:lpstr>Q2</vt:lpstr>
      <vt:lpstr>Q3</vt:lpstr>
      <vt:lpstr>Q4</vt:lpstr>
      <vt:lpstr>Q5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Munirah .</dc:creator>
  <cp:lastModifiedBy>Munirah .</cp:lastModifiedBy>
  <dcterms:created xsi:type="dcterms:W3CDTF">2020-04-12T00:44:17Z</dcterms:created>
  <dcterms:modified xsi:type="dcterms:W3CDTF">2020-04-13T12:07:10Z</dcterms:modified>
</cp:coreProperties>
</file>