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activeTab="5"/>
  </bookViews>
  <sheets>
    <sheet name="Q1" sheetId="1" r:id="rId1"/>
    <sheet name="Q8 Chi2(k=3)" sheetId="3" r:id="rId2"/>
    <sheet name="Q8 KS" sheetId="4" r:id="rId3"/>
    <sheet name="Q9 Chi" sheetId="5" r:id="rId4"/>
    <sheet name="Q9 K-S" sheetId="6" r:id="rId5"/>
    <sheet name="Q10" sheetId="7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7" l="1"/>
  <c r="H13" i="7"/>
  <c r="H12" i="7"/>
  <c r="H11" i="7"/>
  <c r="H10" i="7"/>
  <c r="D3" i="7"/>
  <c r="C4" i="7" s="1"/>
  <c r="C3" i="7"/>
  <c r="D2" i="7"/>
  <c r="D4" i="7" l="1"/>
  <c r="I54" i="6"/>
  <c r="G51" i="6"/>
  <c r="F51" i="6"/>
  <c r="H51" i="6" s="1"/>
  <c r="H50" i="6"/>
  <c r="G50" i="6"/>
  <c r="F50" i="6"/>
  <c r="I51" i="6" s="1"/>
  <c r="J51" i="6" s="1"/>
  <c r="G49" i="6"/>
  <c r="F49" i="6"/>
  <c r="H49" i="6" s="1"/>
  <c r="G48" i="6"/>
  <c r="F48" i="6"/>
  <c r="H48" i="6" s="1"/>
  <c r="G47" i="6"/>
  <c r="J47" i="6" s="1"/>
  <c r="F47" i="6"/>
  <c r="I48" i="6" s="1"/>
  <c r="J48" i="6" s="1"/>
  <c r="G46" i="6"/>
  <c r="F46" i="6"/>
  <c r="I47" i="6" s="1"/>
  <c r="H45" i="6"/>
  <c r="G45" i="6"/>
  <c r="F45" i="6"/>
  <c r="I46" i="6" s="1"/>
  <c r="G44" i="6"/>
  <c r="J44" i="6" s="1"/>
  <c r="F44" i="6"/>
  <c r="I45" i="6" s="1"/>
  <c r="J45" i="6" s="1"/>
  <c r="G43" i="6"/>
  <c r="F43" i="6"/>
  <c r="I44" i="6" s="1"/>
  <c r="I42" i="6"/>
  <c r="H42" i="6"/>
  <c r="G42" i="6"/>
  <c r="J42" i="6" s="1"/>
  <c r="F42" i="6"/>
  <c r="I43" i="6" s="1"/>
  <c r="J43" i="6" s="1"/>
  <c r="G41" i="6"/>
  <c r="F41" i="6"/>
  <c r="H41" i="6" s="1"/>
  <c r="G40" i="6"/>
  <c r="F40" i="6"/>
  <c r="H40" i="6" s="1"/>
  <c r="I39" i="6"/>
  <c r="G39" i="6"/>
  <c r="J39" i="6" s="1"/>
  <c r="F39" i="6"/>
  <c r="H39" i="6" s="1"/>
  <c r="G38" i="6"/>
  <c r="J38" i="6" s="1"/>
  <c r="F38" i="6"/>
  <c r="H38" i="6" s="1"/>
  <c r="H37" i="6"/>
  <c r="G37" i="6"/>
  <c r="F37" i="6"/>
  <c r="I38" i="6" s="1"/>
  <c r="G36" i="6"/>
  <c r="F36" i="6"/>
  <c r="I37" i="6" s="1"/>
  <c r="J37" i="6" s="1"/>
  <c r="G35" i="6"/>
  <c r="F35" i="6"/>
  <c r="I36" i="6" s="1"/>
  <c r="H34" i="6"/>
  <c r="G34" i="6"/>
  <c r="F34" i="6"/>
  <c r="I35" i="6" s="1"/>
  <c r="J35" i="6" s="1"/>
  <c r="G33" i="6"/>
  <c r="F33" i="6"/>
  <c r="H33" i="6" s="1"/>
  <c r="G32" i="6"/>
  <c r="F32" i="6"/>
  <c r="H32" i="6" s="1"/>
  <c r="I31" i="6"/>
  <c r="G31" i="6"/>
  <c r="J31" i="6" s="1"/>
  <c r="F31" i="6"/>
  <c r="H31" i="6" s="1"/>
  <c r="G30" i="6"/>
  <c r="F30" i="6"/>
  <c r="H30" i="6" s="1"/>
  <c r="H29" i="6"/>
  <c r="G29" i="6"/>
  <c r="F29" i="6"/>
  <c r="I30" i="6" s="1"/>
  <c r="G28" i="6"/>
  <c r="J28" i="6" s="1"/>
  <c r="F28" i="6"/>
  <c r="H28" i="6" s="1"/>
  <c r="G27" i="6"/>
  <c r="F27" i="6"/>
  <c r="I28" i="6" s="1"/>
  <c r="H26" i="6"/>
  <c r="G26" i="6"/>
  <c r="F26" i="6"/>
  <c r="I27" i="6" s="1"/>
  <c r="J27" i="6" s="1"/>
  <c r="G25" i="6"/>
  <c r="F25" i="6"/>
  <c r="H25" i="6" s="1"/>
  <c r="G24" i="6"/>
  <c r="F24" i="6"/>
  <c r="H24" i="6" s="1"/>
  <c r="G23" i="6"/>
  <c r="J23" i="6" s="1"/>
  <c r="F23" i="6"/>
  <c r="H23" i="6" s="1"/>
  <c r="G22" i="6"/>
  <c r="F22" i="6"/>
  <c r="I23" i="6" s="1"/>
  <c r="H21" i="6"/>
  <c r="G21" i="6"/>
  <c r="F21" i="6"/>
  <c r="I22" i="6" s="1"/>
  <c r="G20" i="6"/>
  <c r="J20" i="6" s="1"/>
  <c r="F20" i="6"/>
  <c r="I21" i="6" s="1"/>
  <c r="J21" i="6" s="1"/>
  <c r="G19" i="6"/>
  <c r="F19" i="6"/>
  <c r="I20" i="6" s="1"/>
  <c r="G18" i="6"/>
  <c r="H18" i="6" s="1"/>
  <c r="F18" i="6"/>
  <c r="I19" i="6" s="1"/>
  <c r="J19" i="6" s="1"/>
  <c r="G17" i="6"/>
  <c r="F17" i="6"/>
  <c r="H17" i="6" s="1"/>
  <c r="G16" i="6"/>
  <c r="F16" i="6"/>
  <c r="H16" i="6" s="1"/>
  <c r="G15" i="6"/>
  <c r="F15" i="6"/>
  <c r="I16" i="6" s="1"/>
  <c r="J16" i="6" s="1"/>
  <c r="G14" i="6"/>
  <c r="F14" i="6"/>
  <c r="I15" i="6" s="1"/>
  <c r="H13" i="6"/>
  <c r="G13" i="6"/>
  <c r="F13" i="6"/>
  <c r="I14" i="6" s="1"/>
  <c r="G12" i="6"/>
  <c r="J12" i="6" s="1"/>
  <c r="F12" i="6"/>
  <c r="I13" i="6" s="1"/>
  <c r="J13" i="6" s="1"/>
  <c r="G11" i="6"/>
  <c r="F11" i="6"/>
  <c r="I12" i="6" s="1"/>
  <c r="G10" i="6"/>
  <c r="F10" i="6"/>
  <c r="I11" i="6" s="1"/>
  <c r="J11" i="6" s="1"/>
  <c r="G9" i="6"/>
  <c r="F9" i="6"/>
  <c r="H9" i="6" s="1"/>
  <c r="G8" i="6"/>
  <c r="F8" i="6"/>
  <c r="H8" i="6" s="1"/>
  <c r="G7" i="6"/>
  <c r="F7" i="6"/>
  <c r="I8" i="6" s="1"/>
  <c r="J8" i="6" s="1"/>
  <c r="G6" i="6"/>
  <c r="J6" i="6" s="1"/>
  <c r="F6" i="6"/>
  <c r="H6" i="6" s="1"/>
  <c r="H5" i="6"/>
  <c r="G5" i="6"/>
  <c r="F5" i="6"/>
  <c r="I6" i="6" s="1"/>
  <c r="G4" i="6"/>
  <c r="F4" i="6"/>
  <c r="H4" i="6" s="1"/>
  <c r="G3" i="6"/>
  <c r="F3" i="6"/>
  <c r="I4" i="6" s="1"/>
  <c r="G2" i="6"/>
  <c r="J2" i="6" s="1"/>
  <c r="F2" i="6"/>
  <c r="I3" i="6" s="1"/>
  <c r="J3" i="6" s="1"/>
  <c r="J18" i="5"/>
  <c r="J12" i="5"/>
  <c r="J11" i="5"/>
  <c r="J10" i="5"/>
  <c r="J9" i="5"/>
  <c r="J8" i="5"/>
  <c r="J7" i="5"/>
  <c r="J6" i="5"/>
  <c r="J5" i="5"/>
  <c r="J4" i="5"/>
  <c r="J3" i="5"/>
  <c r="J13" i="5" s="1"/>
  <c r="F6" i="3"/>
  <c r="F7" i="3"/>
  <c r="D35" i="4"/>
  <c r="G25" i="4"/>
  <c r="E25" i="4"/>
  <c r="D25" i="4"/>
  <c r="C25" i="4"/>
  <c r="F25" i="4" s="1"/>
  <c r="E24" i="4"/>
  <c r="F24" i="4" s="1"/>
  <c r="D24" i="4"/>
  <c r="C24" i="4"/>
  <c r="E23" i="4"/>
  <c r="G23" i="4" s="1"/>
  <c r="D23" i="4"/>
  <c r="C23" i="4"/>
  <c r="F23" i="4" s="1"/>
  <c r="G22" i="4"/>
  <c r="F22" i="4"/>
  <c r="E22" i="4"/>
  <c r="D22" i="4"/>
  <c r="C22" i="4"/>
  <c r="E21" i="4"/>
  <c r="G21" i="4" s="1"/>
  <c r="D21" i="4"/>
  <c r="C21" i="4"/>
  <c r="F21" i="4" s="1"/>
  <c r="E20" i="4"/>
  <c r="G20" i="4" s="1"/>
  <c r="D20" i="4"/>
  <c r="C20" i="4"/>
  <c r="F20" i="4" s="1"/>
  <c r="E19" i="4"/>
  <c r="G19" i="4" s="1"/>
  <c r="D19" i="4"/>
  <c r="C19" i="4"/>
  <c r="E18" i="4"/>
  <c r="G18" i="4" s="1"/>
  <c r="D18" i="4"/>
  <c r="C18" i="4"/>
  <c r="F18" i="4" s="1"/>
  <c r="G17" i="4"/>
  <c r="E17" i="4"/>
  <c r="D17" i="4"/>
  <c r="C17" i="4"/>
  <c r="F17" i="4" s="1"/>
  <c r="E16" i="4"/>
  <c r="G16" i="4" s="1"/>
  <c r="D16" i="4"/>
  <c r="C16" i="4"/>
  <c r="E15" i="4"/>
  <c r="G15" i="4" s="1"/>
  <c r="D15" i="4"/>
  <c r="C15" i="4"/>
  <c r="F15" i="4" s="1"/>
  <c r="G14" i="4"/>
  <c r="F14" i="4"/>
  <c r="E14" i="4"/>
  <c r="D14" i="4"/>
  <c r="C14" i="4"/>
  <c r="E13" i="4"/>
  <c r="G13" i="4" s="1"/>
  <c r="D13" i="4"/>
  <c r="C13" i="4"/>
  <c r="F13" i="4" s="1"/>
  <c r="E12" i="4"/>
  <c r="G12" i="4" s="1"/>
  <c r="D12" i="4"/>
  <c r="C12" i="4"/>
  <c r="F12" i="4" s="1"/>
  <c r="E11" i="4"/>
  <c r="G11" i="4" s="1"/>
  <c r="D11" i="4"/>
  <c r="C11" i="4"/>
  <c r="E10" i="4"/>
  <c r="G10" i="4" s="1"/>
  <c r="D10" i="4"/>
  <c r="C10" i="4"/>
  <c r="F10" i="4" s="1"/>
  <c r="G9" i="4"/>
  <c r="E9" i="4"/>
  <c r="D9" i="4"/>
  <c r="C9" i="4"/>
  <c r="F9" i="4" s="1"/>
  <c r="E8" i="4"/>
  <c r="F8" i="4" s="1"/>
  <c r="D8" i="4"/>
  <c r="C8" i="4"/>
  <c r="C5" i="7" l="1"/>
  <c r="D5" i="7"/>
  <c r="J34" i="6"/>
  <c r="J17" i="6"/>
  <c r="J14" i="6"/>
  <c r="J9" i="6"/>
  <c r="J41" i="6"/>
  <c r="J22" i="6"/>
  <c r="J36" i="6"/>
  <c r="J4" i="6"/>
  <c r="J15" i="6"/>
  <c r="J33" i="6"/>
  <c r="J46" i="6"/>
  <c r="J50" i="6"/>
  <c r="J7" i="6"/>
  <c r="J30" i="6"/>
  <c r="I7" i="6"/>
  <c r="H12" i="6"/>
  <c r="H20" i="6"/>
  <c r="I9" i="6"/>
  <c r="H14" i="6"/>
  <c r="I17" i="6"/>
  <c r="H22" i="6"/>
  <c r="I25" i="6"/>
  <c r="J25" i="6" s="1"/>
  <c r="I33" i="6"/>
  <c r="I41" i="6"/>
  <c r="H46" i="6"/>
  <c r="I49" i="6"/>
  <c r="J49" i="6" s="1"/>
  <c r="H3" i="6"/>
  <c r="H11" i="6"/>
  <c r="H19" i="6"/>
  <c r="H27" i="6"/>
  <c r="H35" i="6"/>
  <c r="H43" i="6"/>
  <c r="H2" i="6"/>
  <c r="H7" i="6"/>
  <c r="H15" i="6"/>
  <c r="H36" i="6"/>
  <c r="H44" i="6"/>
  <c r="I24" i="6"/>
  <c r="J24" i="6" s="1"/>
  <c r="I32" i="6"/>
  <c r="J32" i="6" s="1"/>
  <c r="I40" i="6"/>
  <c r="J40" i="6" s="1"/>
  <c r="H10" i="6"/>
  <c r="I29" i="6"/>
  <c r="J29" i="6" s="1"/>
  <c r="I10" i="6"/>
  <c r="J10" i="6" s="1"/>
  <c r="I18" i="6"/>
  <c r="J18" i="6" s="1"/>
  <c r="I26" i="6"/>
  <c r="J26" i="6" s="1"/>
  <c r="I34" i="6"/>
  <c r="H47" i="6"/>
  <c r="I50" i="6"/>
  <c r="I5" i="6"/>
  <c r="J5" i="6" s="1"/>
  <c r="L4" i="5"/>
  <c r="L12" i="5"/>
  <c r="L6" i="5"/>
  <c r="K11" i="5"/>
  <c r="L11" i="5" s="1"/>
  <c r="K8" i="5"/>
  <c r="L8" i="5" s="1"/>
  <c r="K10" i="5"/>
  <c r="L10" i="5" s="1"/>
  <c r="K7" i="5"/>
  <c r="L7" i="5" s="1"/>
  <c r="K4" i="5"/>
  <c r="K6" i="5"/>
  <c r="K3" i="5"/>
  <c r="K12" i="5"/>
  <c r="K5" i="5"/>
  <c r="L5" i="5" s="1"/>
  <c r="K9" i="5"/>
  <c r="L9" i="5" s="1"/>
  <c r="L3" i="5"/>
  <c r="F16" i="4"/>
  <c r="G8" i="4"/>
  <c r="F11" i="4"/>
  <c r="G24" i="4"/>
  <c r="F19" i="4"/>
  <c r="B31" i="4" s="1"/>
  <c r="D6" i="7" l="1"/>
  <c r="C6" i="7"/>
  <c r="J52" i="6"/>
  <c r="H52" i="6"/>
  <c r="I53" i="6" s="1"/>
  <c r="L13" i="5"/>
  <c r="J19" i="5" s="1"/>
  <c r="B32" i="4"/>
  <c r="B34" i="4" s="1"/>
  <c r="H13" i="3" l="1"/>
  <c r="G7" i="3"/>
  <c r="H7" i="3" s="1"/>
  <c r="E7" i="3"/>
  <c r="D7" i="3"/>
  <c r="G6" i="3"/>
  <c r="H6" i="3" s="1"/>
  <c r="E6" i="3"/>
  <c r="D6" i="3"/>
  <c r="G5" i="3"/>
  <c r="H5" i="3" s="1"/>
  <c r="E5" i="3"/>
  <c r="F5" i="3" s="1"/>
  <c r="Z31" i="1"/>
  <c r="AA31" i="1" s="1"/>
  <c r="AA30" i="1"/>
  <c r="Z26" i="1"/>
  <c r="AA26" i="1" s="1"/>
  <c r="AA25" i="1"/>
  <c r="Z21" i="1"/>
  <c r="Z22" i="1" s="1"/>
  <c r="AA22" i="1" s="1"/>
  <c r="AA20" i="1"/>
  <c r="Z17" i="1"/>
  <c r="AA16" i="1"/>
  <c r="Z10" i="1"/>
  <c r="AA10" i="1" s="1"/>
  <c r="AA9" i="1"/>
  <c r="Z4" i="1"/>
  <c r="Z5" i="1" s="1"/>
  <c r="AA3" i="1"/>
  <c r="V4" i="1"/>
  <c r="V5" i="1" s="1"/>
  <c r="V6" i="1" s="1"/>
  <c r="V7" i="1" s="1"/>
  <c r="V8" i="1" s="1"/>
  <c r="V9" i="1" s="1"/>
  <c r="V10" i="1" s="1"/>
  <c r="V11" i="1" s="1"/>
  <c r="W11" i="1" s="1"/>
  <c r="W3" i="1"/>
  <c r="R4" i="1"/>
  <c r="R5" i="1" s="1"/>
  <c r="S3" i="1"/>
  <c r="N4" i="1"/>
  <c r="N5" i="1" s="1"/>
  <c r="O3" i="1"/>
  <c r="J4" i="1"/>
  <c r="F3" i="1"/>
  <c r="I7" i="3" l="1"/>
  <c r="F8" i="3"/>
  <c r="I5" i="3"/>
  <c r="I6" i="3"/>
  <c r="Z32" i="1"/>
  <c r="AA32" i="1" s="1"/>
  <c r="AA21" i="1"/>
  <c r="AA17" i="1"/>
  <c r="Z11" i="1"/>
  <c r="AA5" i="1"/>
  <c r="AA4" i="1"/>
  <c r="W9" i="1"/>
  <c r="W8" i="1"/>
  <c r="W10" i="1"/>
  <c r="W5" i="1"/>
  <c r="W4" i="1"/>
  <c r="R6" i="1"/>
  <c r="S5" i="1"/>
  <c r="S4" i="1"/>
  <c r="N6" i="1"/>
  <c r="O5" i="1"/>
  <c r="O4" i="1"/>
  <c r="J5" i="1"/>
  <c r="K4" i="1"/>
  <c r="K3" i="1"/>
  <c r="I8" i="3" l="1"/>
  <c r="H14" i="3" s="1"/>
  <c r="Z12" i="1"/>
  <c r="AA11" i="1"/>
  <c r="K5" i="1"/>
  <c r="J6" i="1"/>
  <c r="W7" i="1"/>
  <c r="W6" i="1"/>
  <c r="S6" i="1"/>
  <c r="R7" i="1"/>
  <c r="O6" i="1"/>
  <c r="N7" i="1"/>
  <c r="Z13" i="1" l="1"/>
  <c r="AA13" i="1" s="1"/>
  <c r="AA12" i="1"/>
  <c r="J7" i="1"/>
  <c r="K6" i="1"/>
  <c r="S7" i="1"/>
  <c r="O7" i="1"/>
  <c r="N8" i="1"/>
  <c r="J8" i="1" l="1"/>
  <c r="K7" i="1"/>
  <c r="N9" i="1"/>
  <c r="O8" i="1"/>
  <c r="J9" i="1" l="1"/>
  <c r="K8" i="1"/>
  <c r="N10" i="1"/>
  <c r="O9" i="1"/>
  <c r="J10" i="1" l="1"/>
  <c r="K9" i="1"/>
  <c r="O10" i="1"/>
  <c r="N11" i="1"/>
  <c r="J11" i="1" l="1"/>
  <c r="K11" i="1" s="1"/>
  <c r="K10" i="1"/>
  <c r="O11" i="1"/>
  <c r="N12" i="1"/>
  <c r="N13" i="1" l="1"/>
  <c r="O12" i="1"/>
  <c r="N14" i="1" l="1"/>
  <c r="O13" i="1"/>
  <c r="N15" i="1" l="1"/>
  <c r="O14" i="1"/>
  <c r="N16" i="1" l="1"/>
  <c r="O15" i="1"/>
  <c r="N17" i="1" l="1"/>
  <c r="O16" i="1"/>
  <c r="N18" i="1" l="1"/>
  <c r="O17" i="1"/>
  <c r="N19" i="1" l="1"/>
  <c r="O18" i="1"/>
  <c r="G3" i="1" l="1"/>
  <c r="N20" i="1"/>
  <c r="O20" i="1" s="1"/>
  <c r="O19" i="1"/>
  <c r="F4" i="1" l="1"/>
  <c r="G4" i="1" s="1"/>
  <c r="F5" i="1" l="1"/>
  <c r="F6" i="1" s="1"/>
  <c r="G5" i="1" l="1"/>
  <c r="G6" i="1"/>
  <c r="F7" i="1"/>
  <c r="F8" i="1" l="1"/>
  <c r="G7" i="1"/>
  <c r="G8" i="1" l="1"/>
  <c r="F9" i="1"/>
  <c r="G9" i="1" l="1"/>
  <c r="F10" i="1"/>
  <c r="F11" i="1" l="1"/>
  <c r="G10" i="1"/>
  <c r="F12" i="1" l="1"/>
  <c r="G11" i="1"/>
  <c r="G12" i="1" l="1"/>
  <c r="F13" i="1"/>
  <c r="F14" i="1" l="1"/>
  <c r="G13" i="1"/>
  <c r="G14" i="1" l="1"/>
  <c r="F15" i="1"/>
  <c r="G15" i="1" l="1"/>
  <c r="F16" i="1"/>
  <c r="G16" i="1" l="1"/>
  <c r="F17" i="1"/>
  <c r="F18" i="1" l="1"/>
  <c r="G17" i="1"/>
  <c r="F19" i="1" l="1"/>
  <c r="G18" i="1"/>
  <c r="F20" i="1" l="1"/>
  <c r="G19" i="1"/>
  <c r="G20" i="1" l="1"/>
  <c r="F21" i="1"/>
  <c r="F22" i="1" l="1"/>
  <c r="G21" i="1"/>
  <c r="G22" i="1" l="1"/>
  <c r="F23" i="1"/>
  <c r="G23" i="1" s="1"/>
</calcChain>
</file>

<file path=xl/sharedStrings.xml><?xml version="1.0" encoding="utf-8"?>
<sst xmlns="http://schemas.openxmlformats.org/spreadsheetml/2006/main" count="115" uniqueCount="70">
  <si>
    <t>R0=</t>
  </si>
  <si>
    <t>a=</t>
  </si>
  <si>
    <t>c=</t>
  </si>
  <si>
    <t>m=</t>
  </si>
  <si>
    <t>R</t>
  </si>
  <si>
    <t>U</t>
  </si>
  <si>
    <t>i</t>
  </si>
  <si>
    <t>n=</t>
  </si>
  <si>
    <t>chi0=</t>
  </si>
  <si>
    <t>alpha=</t>
  </si>
  <si>
    <t>#interval(K)=</t>
  </si>
  <si>
    <t>chi(k-1,1-alpha)=</t>
  </si>
  <si>
    <t xml:space="preserve">Since Chi0 &gt; Chi(9,0.05) then we reject H0 </t>
  </si>
  <si>
    <t>Since p-value &lt; alpha then we reject H0</t>
  </si>
  <si>
    <t>i.e. U not Uniform(0,1)</t>
  </si>
  <si>
    <t>i.e. U ~ Uniform(0,1)</t>
  </si>
  <si>
    <t>To test the data given whether it is uniform distributed or not using K-S test</t>
  </si>
  <si>
    <t>n</t>
  </si>
  <si>
    <t>xi</t>
  </si>
  <si>
    <t>i/n</t>
  </si>
  <si>
    <t>(i-1)/n</t>
  </si>
  <si>
    <t>F(x)</t>
  </si>
  <si>
    <t>i/n-F(x)</t>
  </si>
  <si>
    <t>F(x)-((i-1)/n)</t>
  </si>
  <si>
    <t>Then, we accept that the data is unifromly distributed</t>
  </si>
  <si>
    <t>alpha</t>
  </si>
  <si>
    <t xml:space="preserve">D+ = </t>
  </si>
  <si>
    <t xml:space="preserve">D- = </t>
  </si>
  <si>
    <t xml:space="preserve">D = </t>
  </si>
  <si>
    <t xml:space="preserve"> compare this value with the critical value for D from the K-S table </t>
  </si>
  <si>
    <t>D(alpha)=</t>
  </si>
  <si>
    <t>&gt;</t>
  </si>
  <si>
    <t>D</t>
  </si>
  <si>
    <t>(sorted data)</t>
  </si>
  <si>
    <t>bj-1</t>
  </si>
  <si>
    <t>j</t>
  </si>
  <si>
    <t>bj</t>
  </si>
  <si>
    <t>Pj</t>
  </si>
  <si>
    <t>Cj</t>
  </si>
  <si>
    <t>nPj</t>
  </si>
  <si>
    <t>X2</t>
  </si>
  <si>
    <t>Chi0=</t>
  </si>
  <si>
    <t>k</t>
  </si>
  <si>
    <t>Chi(k-1,1-alpha)</t>
  </si>
  <si>
    <t>P-value</t>
  </si>
  <si>
    <t>Xi</t>
  </si>
  <si>
    <t>F(xi)</t>
  </si>
  <si>
    <t>i/n-F(xi)</t>
  </si>
  <si>
    <t>F(xi)-(i-1)/n</t>
  </si>
  <si>
    <t>D+</t>
  </si>
  <si>
    <t>D-</t>
  </si>
  <si>
    <t>Decision: Accept 𝑯𝟎</t>
  </si>
  <si>
    <t>X2=((Cj-nPj)^2)/nPj</t>
  </si>
  <si>
    <t>p-value=P(chi(k-1)&gt;chi0)=</t>
  </si>
  <si>
    <t xml:space="preserve">Since Chi(2,0.05) &gt;Chi0  then we couldn’t reject H0 </t>
  </si>
  <si>
    <t>Since p-value &gt; alpha then we couldn't reject H0</t>
  </si>
  <si>
    <t>D(0.05,50)</t>
  </si>
  <si>
    <t>Since 𝑫𝟓𝟎=𝟎.𝟏𝟓𝟕𝟐&lt;𝑫(𝟎.𝟎𝟓,50)=𝟎.𝟏𝟗𝟐𝟑 i.e. U∼Uniform(0,1)</t>
  </si>
  <si>
    <t>x</t>
  </si>
  <si>
    <t>p(x)</t>
  </si>
  <si>
    <t>U1=</t>
  </si>
  <si>
    <t>X1=</t>
  </si>
  <si>
    <t>U2=</t>
  </si>
  <si>
    <t>X2=</t>
  </si>
  <si>
    <t>U3=</t>
  </si>
  <si>
    <t>X3=</t>
  </si>
  <si>
    <t>U4=</t>
  </si>
  <si>
    <t>X4=</t>
  </si>
  <si>
    <t>U5=</t>
  </si>
  <si>
    <t>X5=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</si>
</sst>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b/>
      <sz val="14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sz val="14"/>
      <color rgb="FFFF0000"/>
      <name val="Arial"/>
      <family val="2"/>
      <scheme val="minor"/>
    </font>
    <font>
      <sz val="11"/>
      <color theme="1"/>
      <name val="Times New Roman"/>
      <family val="1"/>
      <scheme val="major"/>
    </font>
    <font>
      <sz val="12"/>
      <color theme="1"/>
      <name val="Times New Roman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5" borderId="1" xfId="0" applyFill="1" applyBorder="1" applyAlignment="1">
      <alignment horizontal="center"/>
    </xf>
    <xf numFmtId="0" fontId="3" fillId="0" borderId="0" xfId="0" applyFont="1" applyAlignment="1"/>
    <xf numFmtId="0" fontId="3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2" fillId="0" borderId="0" xfId="1"/>
    <xf numFmtId="0" fontId="4" fillId="0" borderId="1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4" fillId="6" borderId="11" xfId="1" applyFont="1" applyFill="1" applyBorder="1" applyAlignment="1">
      <alignment horizontal="center" vertical="center"/>
    </xf>
    <xf numFmtId="0" fontId="4" fillId="6" borderId="12" xfId="1" applyFont="1" applyFill="1" applyBorder="1" applyAlignment="1">
      <alignment horizontal="center" vertical="center"/>
    </xf>
    <xf numFmtId="0" fontId="4" fillId="7" borderId="12" xfId="1" applyFont="1" applyFill="1" applyBorder="1" applyAlignment="1">
      <alignment horizontal="center" vertical="center"/>
    </xf>
    <xf numFmtId="0" fontId="4" fillId="7" borderId="13" xfId="1" applyFont="1" applyFill="1" applyBorder="1" applyAlignment="1">
      <alignment horizontal="center" vertical="center"/>
    </xf>
    <xf numFmtId="0" fontId="4" fillId="0" borderId="1" xfId="1" applyFont="1" applyBorder="1"/>
    <xf numFmtId="0" fontId="2" fillId="6" borderId="1" xfId="1" applyFill="1" applyBorder="1" applyAlignment="1">
      <alignment horizontal="center" vertical="center"/>
    </xf>
    <xf numFmtId="0" fontId="2" fillId="7" borderId="1" xfId="1" applyFill="1" applyBorder="1" applyAlignment="1">
      <alignment horizontal="center" vertical="center"/>
    </xf>
    <xf numFmtId="0" fontId="4" fillId="8" borderId="7" xfId="1" applyFont="1" applyFill="1" applyBorder="1" applyAlignment="1">
      <alignment horizontal="center" vertical="center"/>
    </xf>
    <xf numFmtId="0" fontId="4" fillId="8" borderId="9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4" fillId="5" borderId="1" xfId="1" applyFont="1" applyFill="1" applyBorder="1" applyAlignment="1">
      <alignment horizontal="center" vertical="center"/>
    </xf>
    <xf numFmtId="0" fontId="4" fillId="8" borderId="11" xfId="1" applyFont="1" applyFill="1" applyBorder="1" applyAlignment="1">
      <alignment horizontal="center" vertical="center"/>
    </xf>
    <xf numFmtId="0" fontId="4" fillId="8" borderId="13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2" fillId="8" borderId="2" xfId="1" applyFill="1" applyBorder="1" applyAlignment="1">
      <alignment horizontal="center"/>
    </xf>
    <xf numFmtId="0" fontId="2" fillId="8" borderId="3" xfId="1" applyFill="1" applyBorder="1" applyAlignment="1">
      <alignment horizontal="center"/>
    </xf>
    <xf numFmtId="0" fontId="2" fillId="8" borderId="4" xfId="1" applyFill="1" applyBorder="1" applyAlignment="1">
      <alignment horizontal="center"/>
    </xf>
    <xf numFmtId="0" fontId="0" fillId="8" borderId="7" xfId="1" applyFont="1" applyFill="1" applyBorder="1" applyAlignment="1">
      <alignment horizontal="center"/>
    </xf>
    <xf numFmtId="0" fontId="2" fillId="8" borderId="8" xfId="1" applyFill="1" applyBorder="1" applyAlignment="1">
      <alignment horizontal="center"/>
    </xf>
    <xf numFmtId="0" fontId="2" fillId="8" borderId="9" xfId="1" applyFill="1" applyBorder="1" applyAlignment="1">
      <alignment horizontal="center"/>
    </xf>
    <xf numFmtId="0" fontId="7" fillId="0" borderId="0" xfId="2" applyFont="1" applyAlignment="1">
      <alignment horizontal="center"/>
    </xf>
    <xf numFmtId="0" fontId="1" fillId="0" borderId="0" xfId="2"/>
    <xf numFmtId="0" fontId="8" fillId="0" borderId="0" xfId="2" applyFont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63499</xdr:colOff>
      <xdr:row>9</xdr:row>
      <xdr:rowOff>114551</xdr:rowOff>
    </xdr:from>
    <xdr:to>
      <xdr:col>22</xdr:col>
      <xdr:colOff>69850</xdr:colOff>
      <xdr:row>31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9999" y="2171951"/>
          <a:ext cx="6292851" cy="49717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2"/>
  <sheetViews>
    <sheetView topLeftCell="F1" workbookViewId="0">
      <selection activeCell="Y61" sqref="Y61"/>
    </sheetView>
  </sheetViews>
  <sheetFormatPr defaultRowHeight="14" x14ac:dyDescent="0.3"/>
  <sheetData>
    <row r="2" spans="1:27" ht="18" x14ac:dyDescent="0.3">
      <c r="E2" s="6" t="s">
        <v>6</v>
      </c>
      <c r="F2" s="6" t="s">
        <v>4</v>
      </c>
      <c r="G2" s="6" t="s">
        <v>5</v>
      </c>
      <c r="I2" s="6" t="s">
        <v>6</v>
      </c>
      <c r="J2" s="6" t="s">
        <v>4</v>
      </c>
      <c r="K2" s="6" t="s">
        <v>5</v>
      </c>
      <c r="M2" s="6" t="s">
        <v>6</v>
      </c>
      <c r="N2" s="6" t="s">
        <v>4</v>
      </c>
      <c r="O2" s="6" t="s">
        <v>5</v>
      </c>
      <c r="Q2" s="6" t="s">
        <v>6</v>
      </c>
      <c r="R2" s="6" t="s">
        <v>4</v>
      </c>
      <c r="S2" s="6" t="s">
        <v>5</v>
      </c>
      <c r="U2" s="6" t="s">
        <v>6</v>
      </c>
      <c r="V2" s="6" t="s">
        <v>4</v>
      </c>
      <c r="W2" s="6" t="s">
        <v>5</v>
      </c>
      <c r="Y2" s="6" t="s">
        <v>6</v>
      </c>
      <c r="Z2" s="6" t="s">
        <v>4</v>
      </c>
      <c r="AA2" s="6" t="s">
        <v>5</v>
      </c>
    </row>
    <row r="3" spans="1:27" x14ac:dyDescent="0.3">
      <c r="E3" s="4">
        <v>0</v>
      </c>
      <c r="F3" s="4">
        <f>MOD(B5*B4+B6,64)</f>
        <v>13</v>
      </c>
      <c r="G3" s="4">
        <f>F3/$B$7</f>
        <v>0.203125</v>
      </c>
      <c r="I3" s="4">
        <v>0</v>
      </c>
      <c r="J3" s="4">
        <v>2</v>
      </c>
      <c r="K3" s="4">
        <f>J3/$B$7</f>
        <v>3.125E-2</v>
      </c>
      <c r="M3" s="4">
        <v>0</v>
      </c>
      <c r="N3" s="4">
        <v>3</v>
      </c>
      <c r="O3" s="4">
        <f>N3/$B$7</f>
        <v>4.6875E-2</v>
      </c>
      <c r="Q3" s="4">
        <v>0</v>
      </c>
      <c r="R3" s="4">
        <v>4</v>
      </c>
      <c r="S3" s="4">
        <f>R3/$B$7</f>
        <v>6.25E-2</v>
      </c>
      <c r="U3" s="4">
        <v>0</v>
      </c>
      <c r="V3" s="4">
        <v>6</v>
      </c>
      <c r="W3" s="4">
        <f>V3/$B$7</f>
        <v>9.375E-2</v>
      </c>
      <c r="Y3" s="4">
        <v>0</v>
      </c>
      <c r="Z3" s="4">
        <v>8</v>
      </c>
      <c r="AA3" s="4">
        <f>Z3/$B$7</f>
        <v>0.125</v>
      </c>
    </row>
    <row r="4" spans="1:27" ht="18" x14ac:dyDescent="0.4">
      <c r="A4" s="1" t="s">
        <v>0</v>
      </c>
      <c r="B4" s="1">
        <v>1</v>
      </c>
      <c r="E4" s="4">
        <v>1</v>
      </c>
      <c r="F4" s="4">
        <f t="shared" ref="F4:F18" si="0">MOD($B$5*F3+$B$6,$B$7)</f>
        <v>41</v>
      </c>
      <c r="G4" s="4">
        <f t="shared" ref="G4:G23" si="1">F4/$B$7</f>
        <v>0.640625</v>
      </c>
      <c r="I4" s="4">
        <v>1</v>
      </c>
      <c r="J4" s="4">
        <f>MOD($B$5*J3+$B$6,$B$7)</f>
        <v>26</v>
      </c>
      <c r="K4" s="4">
        <f t="shared" ref="K4:K11" si="2">J4/$B$7</f>
        <v>0.40625</v>
      </c>
      <c r="M4" s="4">
        <v>1</v>
      </c>
      <c r="N4" s="4">
        <f>MOD($B$5*N3+$B$6,$B$7)</f>
        <v>39</v>
      </c>
      <c r="O4" s="4">
        <f t="shared" ref="O4:O20" si="3">N4/$B$7</f>
        <v>0.609375</v>
      </c>
      <c r="Q4" s="4">
        <v>1</v>
      </c>
      <c r="R4" s="4">
        <f>MOD($B$5*R3+$B$6,$B$7)</f>
        <v>52</v>
      </c>
      <c r="S4" s="4">
        <f t="shared" ref="S4:S7" si="4">R4/$B$7</f>
        <v>0.8125</v>
      </c>
      <c r="U4" s="4">
        <v>1</v>
      </c>
      <c r="V4" s="4">
        <f>MOD($B$5*V3+$B$6,$B$7)</f>
        <v>14</v>
      </c>
      <c r="W4" s="4">
        <f t="shared" ref="W4:W11" si="5">V4/$B$7</f>
        <v>0.21875</v>
      </c>
      <c r="Y4" s="4">
        <v>1</v>
      </c>
      <c r="Z4" s="4">
        <f>MOD($B$5*Z3+$B$6,$B$7)</f>
        <v>40</v>
      </c>
      <c r="AA4" s="4">
        <f t="shared" ref="AA4:AA5" si="6">Z4/$B$7</f>
        <v>0.625</v>
      </c>
    </row>
    <row r="5" spans="1:27" ht="18" x14ac:dyDescent="0.4">
      <c r="A5" s="2" t="s">
        <v>1</v>
      </c>
      <c r="B5" s="2">
        <v>13</v>
      </c>
      <c r="E5" s="4">
        <v>2</v>
      </c>
      <c r="F5" s="4">
        <f t="shared" si="0"/>
        <v>21</v>
      </c>
      <c r="G5" s="4">
        <f t="shared" si="1"/>
        <v>0.328125</v>
      </c>
      <c r="I5" s="4">
        <v>2</v>
      </c>
      <c r="J5" s="4">
        <f t="shared" ref="J5:J11" si="7">MOD($B$5*J4+$B$6,$B$7)</f>
        <v>18</v>
      </c>
      <c r="K5" s="4">
        <f t="shared" si="2"/>
        <v>0.28125</v>
      </c>
      <c r="M5" s="4">
        <v>2</v>
      </c>
      <c r="N5" s="4">
        <f t="shared" ref="N5:N20" si="8">MOD($B$5*N4+$B$6,$B$7)</f>
        <v>59</v>
      </c>
      <c r="O5" s="4">
        <f t="shared" si="3"/>
        <v>0.921875</v>
      </c>
      <c r="Q5" s="4">
        <v>2</v>
      </c>
      <c r="R5" s="4">
        <f t="shared" ref="R5:R7" si="9">MOD($B$5*R4+$B$6,$B$7)</f>
        <v>36</v>
      </c>
      <c r="S5" s="4">
        <f t="shared" si="4"/>
        <v>0.5625</v>
      </c>
      <c r="U5" s="4">
        <v>2</v>
      </c>
      <c r="V5" s="4">
        <f t="shared" ref="V5:V11" si="10">MOD($B$5*V4+$B$6,$B$7)</f>
        <v>54</v>
      </c>
      <c r="W5" s="4">
        <f t="shared" si="5"/>
        <v>0.84375</v>
      </c>
      <c r="Y5" s="7">
        <v>2</v>
      </c>
      <c r="Z5" s="7">
        <f t="shared" ref="Z5" si="11">MOD($B$5*Z4+$B$6,$B$7)</f>
        <v>8</v>
      </c>
      <c r="AA5" s="7">
        <f t="shared" si="6"/>
        <v>0.125</v>
      </c>
    </row>
    <row r="6" spans="1:27" ht="18" x14ac:dyDescent="0.4">
      <c r="A6" s="2" t="s">
        <v>2</v>
      </c>
      <c r="B6" s="2">
        <v>0</v>
      </c>
      <c r="E6" s="4">
        <v>3</v>
      </c>
      <c r="F6" s="4">
        <f t="shared" si="0"/>
        <v>17</v>
      </c>
      <c r="G6" s="4">
        <f t="shared" si="1"/>
        <v>0.265625</v>
      </c>
      <c r="I6" s="4">
        <v>3</v>
      </c>
      <c r="J6" s="4">
        <f t="shared" si="7"/>
        <v>42</v>
      </c>
      <c r="K6" s="4">
        <f t="shared" si="2"/>
        <v>0.65625</v>
      </c>
      <c r="M6" s="4">
        <v>3</v>
      </c>
      <c r="N6" s="4">
        <f t="shared" si="8"/>
        <v>63</v>
      </c>
      <c r="O6" s="4">
        <f t="shared" si="3"/>
        <v>0.984375</v>
      </c>
      <c r="Q6" s="4">
        <v>3</v>
      </c>
      <c r="R6" s="4">
        <f t="shared" si="9"/>
        <v>20</v>
      </c>
      <c r="S6" s="4">
        <f t="shared" si="4"/>
        <v>0.3125</v>
      </c>
      <c r="U6" s="4">
        <v>3</v>
      </c>
      <c r="V6" s="4">
        <f t="shared" si="10"/>
        <v>62</v>
      </c>
      <c r="W6" s="4">
        <f t="shared" si="5"/>
        <v>0.96875</v>
      </c>
    </row>
    <row r="7" spans="1:27" ht="18" x14ac:dyDescent="0.4">
      <c r="A7" s="2" t="s">
        <v>3</v>
      </c>
      <c r="B7" s="2">
        <v>64</v>
      </c>
      <c r="E7" s="4">
        <v>4</v>
      </c>
      <c r="F7" s="4">
        <f t="shared" si="0"/>
        <v>29</v>
      </c>
      <c r="G7" s="4">
        <f t="shared" si="1"/>
        <v>0.453125</v>
      </c>
      <c r="I7" s="4">
        <v>4</v>
      </c>
      <c r="J7" s="4">
        <f t="shared" si="7"/>
        <v>34</v>
      </c>
      <c r="K7" s="4">
        <f t="shared" si="2"/>
        <v>0.53125</v>
      </c>
      <c r="M7" s="4">
        <v>4</v>
      </c>
      <c r="N7" s="4">
        <f t="shared" si="8"/>
        <v>51</v>
      </c>
      <c r="O7" s="4">
        <f t="shared" si="3"/>
        <v>0.796875</v>
      </c>
      <c r="Q7" s="7">
        <v>4</v>
      </c>
      <c r="R7" s="7">
        <f t="shared" si="9"/>
        <v>4</v>
      </c>
      <c r="S7" s="7">
        <f t="shared" si="4"/>
        <v>6.25E-2</v>
      </c>
      <c r="U7" s="4">
        <v>4</v>
      </c>
      <c r="V7" s="4">
        <f t="shared" si="10"/>
        <v>38</v>
      </c>
      <c r="W7" s="4">
        <f t="shared" si="5"/>
        <v>0.59375</v>
      </c>
    </row>
    <row r="8" spans="1:27" ht="18" x14ac:dyDescent="0.3">
      <c r="E8" s="4">
        <v>5</v>
      </c>
      <c r="F8" s="4">
        <f t="shared" si="0"/>
        <v>57</v>
      </c>
      <c r="G8" s="4">
        <f t="shared" si="1"/>
        <v>0.890625</v>
      </c>
      <c r="I8" s="4">
        <v>5</v>
      </c>
      <c r="J8" s="4">
        <f t="shared" si="7"/>
        <v>58</v>
      </c>
      <c r="K8" s="4">
        <f t="shared" si="2"/>
        <v>0.90625</v>
      </c>
      <c r="M8" s="4">
        <v>5</v>
      </c>
      <c r="N8" s="4">
        <f t="shared" si="8"/>
        <v>23</v>
      </c>
      <c r="O8" s="4">
        <f t="shared" si="3"/>
        <v>0.359375</v>
      </c>
      <c r="U8" s="4">
        <v>5</v>
      </c>
      <c r="V8" s="4">
        <f t="shared" si="10"/>
        <v>46</v>
      </c>
      <c r="W8" s="4">
        <f t="shared" si="5"/>
        <v>0.71875</v>
      </c>
      <c r="Y8" s="6" t="s">
        <v>6</v>
      </c>
      <c r="Z8" s="6" t="s">
        <v>4</v>
      </c>
      <c r="AA8" s="6" t="s">
        <v>5</v>
      </c>
    </row>
    <row r="9" spans="1:27" x14ac:dyDescent="0.3">
      <c r="E9" s="4">
        <v>6</v>
      </c>
      <c r="F9" s="4">
        <f t="shared" si="0"/>
        <v>37</v>
      </c>
      <c r="G9" s="4">
        <f t="shared" si="1"/>
        <v>0.578125</v>
      </c>
      <c r="I9" s="4">
        <v>6</v>
      </c>
      <c r="J9" s="4">
        <f>MOD($B$5*J8+$B$6,$B$7)</f>
        <v>50</v>
      </c>
      <c r="K9" s="4">
        <f t="shared" si="2"/>
        <v>0.78125</v>
      </c>
      <c r="M9" s="4">
        <v>6</v>
      </c>
      <c r="N9" s="4">
        <f>MOD($B$5*N8+$B$6,$B$7)</f>
        <v>43</v>
      </c>
      <c r="O9" s="4">
        <f t="shared" si="3"/>
        <v>0.671875</v>
      </c>
      <c r="U9" s="4">
        <v>6</v>
      </c>
      <c r="V9" s="4">
        <f>MOD($B$5*V8+$B$6,$B$7)</f>
        <v>22</v>
      </c>
      <c r="W9" s="4">
        <f t="shared" si="5"/>
        <v>0.34375</v>
      </c>
      <c r="Y9" s="4">
        <v>0</v>
      </c>
      <c r="Z9" s="4">
        <v>12</v>
      </c>
      <c r="AA9" s="4">
        <f>Z9/$B$7</f>
        <v>0.1875</v>
      </c>
    </row>
    <row r="10" spans="1:27" x14ac:dyDescent="0.3">
      <c r="E10" s="4">
        <v>7</v>
      </c>
      <c r="F10" s="4">
        <f t="shared" si="0"/>
        <v>33</v>
      </c>
      <c r="G10" s="4">
        <f t="shared" si="1"/>
        <v>0.515625</v>
      </c>
      <c r="I10" s="4">
        <v>7</v>
      </c>
      <c r="J10" s="4">
        <f t="shared" si="7"/>
        <v>10</v>
      </c>
      <c r="K10" s="4">
        <f t="shared" si="2"/>
        <v>0.15625</v>
      </c>
      <c r="M10" s="4">
        <v>7</v>
      </c>
      <c r="N10" s="4">
        <f t="shared" si="8"/>
        <v>47</v>
      </c>
      <c r="O10" s="4">
        <f t="shared" si="3"/>
        <v>0.734375</v>
      </c>
      <c r="U10" s="4">
        <v>7</v>
      </c>
      <c r="V10" s="4">
        <f t="shared" si="10"/>
        <v>30</v>
      </c>
      <c r="W10" s="4">
        <f t="shared" si="5"/>
        <v>0.46875</v>
      </c>
      <c r="Y10" s="4">
        <v>1</v>
      </c>
      <c r="Z10" s="4">
        <f>MOD($B$5*Z9+$B$6,$B$7)</f>
        <v>28</v>
      </c>
      <c r="AA10" s="4">
        <f>Z10/$B$7</f>
        <v>0.4375</v>
      </c>
    </row>
    <row r="11" spans="1:27" x14ac:dyDescent="0.3">
      <c r="E11" s="4">
        <v>8</v>
      </c>
      <c r="F11" s="4">
        <f t="shared" si="0"/>
        <v>45</v>
      </c>
      <c r="G11" s="4">
        <f t="shared" si="1"/>
        <v>0.703125</v>
      </c>
      <c r="I11" s="7">
        <v>8</v>
      </c>
      <c r="J11" s="7">
        <f t="shared" si="7"/>
        <v>2</v>
      </c>
      <c r="K11" s="7">
        <f t="shared" si="2"/>
        <v>3.125E-2</v>
      </c>
      <c r="M11" s="4">
        <v>8</v>
      </c>
      <c r="N11" s="4">
        <f t="shared" si="8"/>
        <v>35</v>
      </c>
      <c r="O11" s="4">
        <f t="shared" si="3"/>
        <v>0.546875</v>
      </c>
      <c r="U11" s="7">
        <v>8</v>
      </c>
      <c r="V11" s="7">
        <f t="shared" si="10"/>
        <v>6</v>
      </c>
      <c r="W11" s="7">
        <f t="shared" si="5"/>
        <v>9.375E-2</v>
      </c>
      <c r="Y11" s="4">
        <v>2</v>
      </c>
      <c r="Z11" s="4">
        <f t="shared" ref="Z11:Z13" si="12">MOD($B$5*Z10+$B$6,$B$7)</f>
        <v>44</v>
      </c>
      <c r="AA11" s="4">
        <f t="shared" ref="AA11:AA13" si="13">Z11/$B$7</f>
        <v>0.6875</v>
      </c>
    </row>
    <row r="12" spans="1:27" x14ac:dyDescent="0.3">
      <c r="E12" s="4">
        <v>9</v>
      </c>
      <c r="F12" s="4">
        <f t="shared" si="0"/>
        <v>9</v>
      </c>
      <c r="G12" s="4">
        <f t="shared" si="1"/>
        <v>0.140625</v>
      </c>
      <c r="M12" s="4">
        <v>9</v>
      </c>
      <c r="N12" s="4">
        <f t="shared" si="8"/>
        <v>7</v>
      </c>
      <c r="O12" s="4">
        <f t="shared" si="3"/>
        <v>0.109375</v>
      </c>
      <c r="Y12" s="4">
        <v>3</v>
      </c>
      <c r="Z12" s="4">
        <f t="shared" si="12"/>
        <v>60</v>
      </c>
      <c r="AA12" s="4">
        <f t="shared" si="13"/>
        <v>0.9375</v>
      </c>
    </row>
    <row r="13" spans="1:27" x14ac:dyDescent="0.3">
      <c r="E13" s="4">
        <v>10</v>
      </c>
      <c r="F13" s="4">
        <f t="shared" si="0"/>
        <v>53</v>
      </c>
      <c r="G13" s="4">
        <f t="shared" si="1"/>
        <v>0.828125</v>
      </c>
      <c r="M13" s="4">
        <v>10</v>
      </c>
      <c r="N13" s="4">
        <f t="shared" si="8"/>
        <v>27</v>
      </c>
      <c r="O13" s="4">
        <f t="shared" si="3"/>
        <v>0.421875</v>
      </c>
      <c r="Y13" s="7">
        <v>4</v>
      </c>
      <c r="Z13" s="7">
        <f t="shared" si="12"/>
        <v>12</v>
      </c>
      <c r="AA13" s="7">
        <f t="shared" si="13"/>
        <v>0.1875</v>
      </c>
    </row>
    <row r="14" spans="1:27" x14ac:dyDescent="0.3">
      <c r="E14" s="4">
        <v>11</v>
      </c>
      <c r="F14" s="4">
        <f t="shared" si="0"/>
        <v>49</v>
      </c>
      <c r="G14" s="4">
        <f t="shared" si="1"/>
        <v>0.765625</v>
      </c>
      <c r="M14" s="4">
        <v>11</v>
      </c>
      <c r="N14" s="4">
        <f t="shared" si="8"/>
        <v>31</v>
      </c>
      <c r="O14" s="4">
        <f t="shared" si="3"/>
        <v>0.484375</v>
      </c>
    </row>
    <row r="15" spans="1:27" ht="18" x14ac:dyDescent="0.3">
      <c r="E15" s="4">
        <v>12</v>
      </c>
      <c r="F15" s="4">
        <f t="shared" si="0"/>
        <v>61</v>
      </c>
      <c r="G15" s="4">
        <f t="shared" si="1"/>
        <v>0.953125</v>
      </c>
      <c r="M15" s="4">
        <v>12</v>
      </c>
      <c r="N15" s="4">
        <f t="shared" si="8"/>
        <v>19</v>
      </c>
      <c r="O15" s="4">
        <f t="shared" si="3"/>
        <v>0.296875</v>
      </c>
      <c r="Y15" s="6" t="s">
        <v>6</v>
      </c>
      <c r="Z15" s="6" t="s">
        <v>4</v>
      </c>
      <c r="AA15" s="6" t="s">
        <v>5</v>
      </c>
    </row>
    <row r="16" spans="1:27" x14ac:dyDescent="0.3">
      <c r="E16" s="4">
        <v>13</v>
      </c>
      <c r="F16" s="4">
        <f t="shared" si="0"/>
        <v>25</v>
      </c>
      <c r="G16" s="4">
        <f t="shared" si="1"/>
        <v>0.390625</v>
      </c>
      <c r="M16" s="4">
        <v>13</v>
      </c>
      <c r="N16" s="4">
        <f t="shared" si="8"/>
        <v>55</v>
      </c>
      <c r="O16" s="4">
        <f t="shared" si="3"/>
        <v>0.859375</v>
      </c>
      <c r="Y16" s="4">
        <v>0</v>
      </c>
      <c r="Z16" s="4">
        <v>16</v>
      </c>
      <c r="AA16" s="4">
        <f>Z16/$B$7</f>
        <v>0.25</v>
      </c>
    </row>
    <row r="17" spans="5:27" x14ac:dyDescent="0.3">
      <c r="E17" s="4">
        <v>14</v>
      </c>
      <c r="F17" s="4">
        <f t="shared" si="0"/>
        <v>5</v>
      </c>
      <c r="G17" s="4">
        <f t="shared" si="1"/>
        <v>7.8125E-2</v>
      </c>
      <c r="M17" s="4">
        <v>14</v>
      </c>
      <c r="N17" s="4">
        <f t="shared" si="8"/>
        <v>11</v>
      </c>
      <c r="O17" s="4">
        <f t="shared" si="3"/>
        <v>0.171875</v>
      </c>
      <c r="Y17" s="7">
        <v>1</v>
      </c>
      <c r="Z17" s="7">
        <f>MOD($B$5*Z16+$B$6,$B$7)</f>
        <v>16</v>
      </c>
      <c r="AA17" s="7">
        <f>Z17/$B$7</f>
        <v>0.25</v>
      </c>
    </row>
    <row r="18" spans="5:27" x14ac:dyDescent="0.3">
      <c r="E18" s="4">
        <v>15</v>
      </c>
      <c r="F18" s="4">
        <f t="shared" si="0"/>
        <v>1</v>
      </c>
      <c r="G18" s="4">
        <f t="shared" si="1"/>
        <v>1.5625E-2</v>
      </c>
      <c r="M18" s="4">
        <v>15</v>
      </c>
      <c r="N18" s="4">
        <f t="shared" si="8"/>
        <v>15</v>
      </c>
      <c r="O18" s="4">
        <f t="shared" si="3"/>
        <v>0.234375</v>
      </c>
    </row>
    <row r="19" spans="5:27" ht="18" x14ac:dyDescent="0.3">
      <c r="E19" s="5">
        <v>16</v>
      </c>
      <c r="F19" s="5">
        <f t="shared" ref="F19:F23" si="14">MOD($B$5*F18+$B$6,$B$7)</f>
        <v>13</v>
      </c>
      <c r="G19" s="7">
        <f t="shared" si="1"/>
        <v>0.203125</v>
      </c>
      <c r="M19" s="7">
        <v>16</v>
      </c>
      <c r="N19" s="7">
        <f t="shared" si="8"/>
        <v>3</v>
      </c>
      <c r="O19" s="7">
        <f t="shared" si="3"/>
        <v>4.6875E-2</v>
      </c>
      <c r="Y19" s="6" t="s">
        <v>6</v>
      </c>
      <c r="Z19" s="6" t="s">
        <v>4</v>
      </c>
      <c r="AA19" s="6" t="s">
        <v>5</v>
      </c>
    </row>
    <row r="20" spans="5:27" x14ac:dyDescent="0.3">
      <c r="E20" s="5">
        <v>17</v>
      </c>
      <c r="F20" s="5">
        <f t="shared" si="14"/>
        <v>41</v>
      </c>
      <c r="G20" s="7">
        <f t="shared" si="1"/>
        <v>0.640625</v>
      </c>
      <c r="M20" s="7">
        <v>17</v>
      </c>
      <c r="N20" s="7">
        <f t="shared" si="8"/>
        <v>39</v>
      </c>
      <c r="O20" s="7">
        <f t="shared" si="3"/>
        <v>0.609375</v>
      </c>
      <c r="Y20" s="4">
        <v>0</v>
      </c>
      <c r="Z20" s="4">
        <v>64</v>
      </c>
      <c r="AA20" s="4">
        <f>Z20/$B$7</f>
        <v>1</v>
      </c>
    </row>
    <row r="21" spans="5:27" x14ac:dyDescent="0.3">
      <c r="E21" s="5">
        <v>18</v>
      </c>
      <c r="F21" s="5">
        <f t="shared" si="14"/>
        <v>21</v>
      </c>
      <c r="G21" s="7">
        <f t="shared" si="1"/>
        <v>0.328125</v>
      </c>
      <c r="Y21" s="4">
        <v>1</v>
      </c>
      <c r="Z21" s="4">
        <f>MOD($B$5*Z20+$B$6,$B$7)</f>
        <v>0</v>
      </c>
      <c r="AA21" s="4">
        <f>Z21/$B$7</f>
        <v>0</v>
      </c>
    </row>
    <row r="22" spans="5:27" x14ac:dyDescent="0.3">
      <c r="E22" s="5">
        <v>19</v>
      </c>
      <c r="F22" s="5">
        <f t="shared" si="14"/>
        <v>17</v>
      </c>
      <c r="G22" s="7">
        <f t="shared" si="1"/>
        <v>0.265625</v>
      </c>
      <c r="Y22" s="7">
        <v>2</v>
      </c>
      <c r="Z22" s="7">
        <f t="shared" ref="Z22" si="15">MOD($B$5*Z21+$B$6,$B$7)</f>
        <v>0</v>
      </c>
      <c r="AA22" s="7">
        <f t="shared" ref="AA22" si="16">Z22/$B$7</f>
        <v>0</v>
      </c>
    </row>
    <row r="23" spans="5:27" x14ac:dyDescent="0.3">
      <c r="E23" s="5">
        <v>20</v>
      </c>
      <c r="F23" s="5">
        <f t="shared" si="14"/>
        <v>29</v>
      </c>
      <c r="G23" s="7">
        <f t="shared" si="1"/>
        <v>0.453125</v>
      </c>
    </row>
    <row r="24" spans="5:27" ht="18" x14ac:dyDescent="0.3">
      <c r="Y24" s="6" t="s">
        <v>6</v>
      </c>
      <c r="Z24" s="6" t="s">
        <v>4</v>
      </c>
      <c r="AA24" s="6" t="s">
        <v>5</v>
      </c>
    </row>
    <row r="25" spans="5:27" x14ac:dyDescent="0.3">
      <c r="Y25" s="4">
        <v>0</v>
      </c>
      <c r="Z25" s="4">
        <v>32</v>
      </c>
      <c r="AA25" s="4">
        <f>Z25/$B$7</f>
        <v>0.5</v>
      </c>
    </row>
    <row r="26" spans="5:27" x14ac:dyDescent="0.3">
      <c r="Y26" s="7">
        <v>1</v>
      </c>
      <c r="Z26" s="7">
        <f>MOD($B$5*Z25+$B$6,$B$7)</f>
        <v>32</v>
      </c>
      <c r="AA26" s="7">
        <f>Z26/$B$7</f>
        <v>0.5</v>
      </c>
    </row>
    <row r="29" spans="5:27" ht="18" x14ac:dyDescent="0.3">
      <c r="Y29" s="6" t="s">
        <v>6</v>
      </c>
      <c r="Z29" s="6" t="s">
        <v>4</v>
      </c>
      <c r="AA29" s="6" t="s">
        <v>5</v>
      </c>
    </row>
    <row r="30" spans="5:27" x14ac:dyDescent="0.3">
      <c r="Y30" s="4">
        <v>0</v>
      </c>
      <c r="Z30" s="4">
        <v>56</v>
      </c>
      <c r="AA30" s="4">
        <f>Z30/$B$7</f>
        <v>0.875</v>
      </c>
    </row>
    <row r="31" spans="5:27" x14ac:dyDescent="0.3">
      <c r="Y31" s="4">
        <v>1</v>
      </c>
      <c r="Z31" s="4">
        <f>MOD($B$5*Z30+$B$6,$B$7)</f>
        <v>24</v>
      </c>
      <c r="AA31" s="4">
        <f>Z31/$B$7</f>
        <v>0.375</v>
      </c>
    </row>
    <row r="32" spans="5:27" x14ac:dyDescent="0.3">
      <c r="Y32" s="7">
        <v>2</v>
      </c>
      <c r="Z32" s="7">
        <f>MOD($B$5*Z31+$B$6,$B$7)</f>
        <v>56</v>
      </c>
      <c r="AA32" s="7">
        <f>Z32/$B$7</f>
        <v>0.875</v>
      </c>
    </row>
  </sheetData>
  <sortState ref="H2:H61">
    <sortCondition ref="H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="90" zoomScaleNormal="90" workbookViewId="0">
      <selection activeCell="H14" sqref="H14"/>
    </sheetView>
  </sheetViews>
  <sheetFormatPr defaultRowHeight="14" x14ac:dyDescent="0.3"/>
  <cols>
    <col min="7" max="7" width="27.4140625" bestFit="1" customWidth="1"/>
    <col min="9" max="9" width="18.08203125" bestFit="1" customWidth="1"/>
  </cols>
  <sheetData>
    <row r="1" spans="1:12" ht="17.5" x14ac:dyDescent="0.35">
      <c r="A1" s="8">
        <v>5.7000000000000002E-2</v>
      </c>
    </row>
    <row r="2" spans="1:12" ht="17.5" x14ac:dyDescent="0.35">
      <c r="A2" s="8">
        <v>0.10199999999999999</v>
      </c>
    </row>
    <row r="3" spans="1:12" ht="17.5" x14ac:dyDescent="0.35">
      <c r="A3" s="8">
        <v>0.156</v>
      </c>
    </row>
    <row r="4" spans="1:12" ht="17.5" x14ac:dyDescent="0.35">
      <c r="A4" s="8">
        <v>0.20399999999999999</v>
      </c>
      <c r="C4" s="31" t="s">
        <v>35</v>
      </c>
      <c r="D4" s="31" t="s">
        <v>34</v>
      </c>
      <c r="E4" s="31" t="s">
        <v>36</v>
      </c>
      <c r="F4" s="31" t="s">
        <v>37</v>
      </c>
      <c r="G4" s="31" t="s">
        <v>38</v>
      </c>
      <c r="H4" s="31" t="s">
        <v>39</v>
      </c>
      <c r="I4" s="30" t="s">
        <v>52</v>
      </c>
    </row>
    <row r="5" spans="1:12" ht="17.5" x14ac:dyDescent="0.35">
      <c r="A5" s="8">
        <v>0.27200000000000002</v>
      </c>
      <c r="C5" s="3">
        <v>1</v>
      </c>
      <c r="D5" s="3">
        <v>0</v>
      </c>
      <c r="E5" s="3">
        <f>1/3</f>
        <v>0.33333333333333331</v>
      </c>
      <c r="F5" s="3">
        <f>COUNTIF(A:A,"&lt;"&amp;E5)-COUNTIF(A:A,"&lt;"&amp;D5)</f>
        <v>6</v>
      </c>
      <c r="G5" s="3">
        <f>1/3</f>
        <v>0.33333333333333331</v>
      </c>
      <c r="H5" s="3">
        <f>$H$10*G5</f>
        <v>6</v>
      </c>
      <c r="I5" s="3">
        <f>(F5-H5)^2/H5</f>
        <v>0</v>
      </c>
    </row>
    <row r="6" spans="1:12" ht="17.5" x14ac:dyDescent="0.35">
      <c r="A6" s="8">
        <v>0.29399999999999998</v>
      </c>
      <c r="C6" s="3">
        <v>2</v>
      </c>
      <c r="D6" s="3">
        <f>1/3</f>
        <v>0.33333333333333331</v>
      </c>
      <c r="E6" s="3">
        <f>2/3</f>
        <v>0.66666666666666663</v>
      </c>
      <c r="F6" s="3">
        <f t="shared" ref="F6:F7" si="0">COUNTIF(A:A,"&lt;"&amp;E6)-COUNTIF(A:A,"&lt;"&amp;D6)</f>
        <v>7</v>
      </c>
      <c r="G6" s="3">
        <f t="shared" ref="G6:G7" si="1">1/3</f>
        <v>0.33333333333333331</v>
      </c>
      <c r="H6" s="3">
        <f t="shared" ref="H6:H7" si="2">$H$10*G6</f>
        <v>6</v>
      </c>
      <c r="I6" s="3">
        <f>(F6-H6)^2/H6</f>
        <v>0.16666666666666666</v>
      </c>
    </row>
    <row r="7" spans="1:12" ht="17.5" x14ac:dyDescent="0.35">
      <c r="A7" s="8">
        <v>0.372</v>
      </c>
      <c r="C7" s="3">
        <v>3</v>
      </c>
      <c r="D7" s="3">
        <f>2/3</f>
        <v>0.66666666666666663</v>
      </c>
      <c r="E7" s="3">
        <f>1</f>
        <v>1</v>
      </c>
      <c r="F7" s="3">
        <f t="shared" si="0"/>
        <v>5</v>
      </c>
      <c r="G7" s="3">
        <f t="shared" si="1"/>
        <v>0.33333333333333331</v>
      </c>
      <c r="H7" s="3">
        <f t="shared" si="2"/>
        <v>6</v>
      </c>
      <c r="I7" s="3">
        <f t="shared" ref="I7" si="3">(F7-H7)^2/H7</f>
        <v>0.16666666666666666</v>
      </c>
    </row>
    <row r="8" spans="1:12" ht="17.5" x14ac:dyDescent="0.35">
      <c r="A8" s="8">
        <v>0.39800000000000002</v>
      </c>
      <c r="C8" s="3"/>
      <c r="D8" s="3"/>
      <c r="E8" s="9" t="s">
        <v>7</v>
      </c>
      <c r="F8" s="3">
        <f>SUM(F5:F7)</f>
        <v>18</v>
      </c>
      <c r="G8" s="3"/>
      <c r="H8" s="9" t="s">
        <v>8</v>
      </c>
      <c r="I8" s="3">
        <f>SUM(I5:I7)</f>
        <v>0.33333333333333331</v>
      </c>
    </row>
    <row r="9" spans="1:12" ht="17.5" x14ac:dyDescent="0.35">
      <c r="A9" s="8">
        <v>0.39800000000000002</v>
      </c>
    </row>
    <row r="10" spans="1:12" ht="17.5" x14ac:dyDescent="0.35">
      <c r="A10" s="8">
        <v>0.4</v>
      </c>
      <c r="G10" s="29" t="s">
        <v>7</v>
      </c>
      <c r="H10" s="29">
        <v>18</v>
      </c>
    </row>
    <row r="11" spans="1:12" ht="17.5" x14ac:dyDescent="0.35">
      <c r="A11" s="8">
        <v>0.40899999999999997</v>
      </c>
      <c r="G11" s="29" t="s">
        <v>10</v>
      </c>
      <c r="H11" s="29">
        <v>3</v>
      </c>
    </row>
    <row r="12" spans="1:12" ht="17.5" x14ac:dyDescent="0.35">
      <c r="A12" s="8">
        <v>0.498</v>
      </c>
      <c r="G12" s="29" t="s">
        <v>9</v>
      </c>
      <c r="H12" s="29">
        <v>0.05</v>
      </c>
    </row>
    <row r="13" spans="1:12" ht="17.5" x14ac:dyDescent="0.35">
      <c r="A13" s="8">
        <v>0.52800000000000002</v>
      </c>
      <c r="G13" s="29" t="s">
        <v>11</v>
      </c>
      <c r="H13" s="29">
        <f>_xlfn.CHISQ.INV(1-H12,H11-1)</f>
        <v>5.9914645471079799</v>
      </c>
    </row>
    <row r="14" spans="1:12" ht="17.5" x14ac:dyDescent="0.35">
      <c r="A14" s="8">
        <v>0.79400000000000004</v>
      </c>
      <c r="G14" s="29" t="s">
        <v>53</v>
      </c>
      <c r="H14" s="29">
        <f>1-_xlfn.CHISQ.DIST(I8,H11-1,1)</f>
        <v>0.84648172489061402</v>
      </c>
    </row>
    <row r="15" spans="1:12" ht="18" thickBot="1" x14ac:dyDescent="0.4">
      <c r="A15" s="8">
        <v>0.89900000000000002</v>
      </c>
    </row>
    <row r="16" spans="1:12" ht="17.5" x14ac:dyDescent="0.35">
      <c r="A16" s="8">
        <v>0.94299999999999995</v>
      </c>
      <c r="G16" s="34" t="s">
        <v>54</v>
      </c>
      <c r="H16" s="35"/>
      <c r="I16" s="35"/>
      <c r="J16" s="35"/>
      <c r="K16" s="35"/>
      <c r="L16" s="36"/>
    </row>
    <row r="17" spans="1:12" ht="17.5" x14ac:dyDescent="0.35">
      <c r="A17" s="8">
        <v>0.94299999999999995</v>
      </c>
      <c r="G17" s="37" t="s">
        <v>55</v>
      </c>
      <c r="H17" s="38"/>
      <c r="I17" s="38"/>
      <c r="J17" s="38"/>
      <c r="K17" s="38"/>
      <c r="L17" s="39"/>
    </row>
    <row r="18" spans="1:12" ht="18" thickBot="1" x14ac:dyDescent="0.4">
      <c r="A18" s="8">
        <v>0.997</v>
      </c>
      <c r="G18" s="40" t="s">
        <v>15</v>
      </c>
      <c r="H18" s="41"/>
      <c r="I18" s="41"/>
      <c r="J18" s="41"/>
      <c r="K18" s="41"/>
      <c r="L18" s="42"/>
    </row>
  </sheetData>
  <mergeCells count="3">
    <mergeCell ref="G16:L16"/>
    <mergeCell ref="G17:L17"/>
    <mergeCell ref="G18:L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14"/>
  <sheetViews>
    <sheetView topLeftCell="A9" zoomScale="50" zoomScaleNormal="50" workbookViewId="0">
      <selection activeCell="K33" sqref="K33"/>
    </sheetView>
  </sheetViews>
  <sheetFormatPr defaultColWidth="9.08203125" defaultRowHeight="17.5" x14ac:dyDescent="0.35"/>
  <cols>
    <col min="1" max="1" width="15.58203125" style="8" bestFit="1" customWidth="1"/>
    <col min="2" max="2" width="16.25" style="8" bestFit="1" customWidth="1"/>
    <col min="3" max="5" width="14.25" style="8" bestFit="1" customWidth="1"/>
    <col min="6" max="6" width="12.75" style="8" customWidth="1"/>
    <col min="7" max="7" width="16" style="8" customWidth="1"/>
    <col min="8" max="9" width="9.08203125" style="8"/>
    <col min="10" max="10" width="11.75" style="8" customWidth="1"/>
    <col min="11" max="11" width="13.5" style="8" customWidth="1"/>
    <col min="12" max="16384" width="9.08203125" style="8"/>
  </cols>
  <sheetData>
    <row r="2" spans="1:11" ht="18" x14ac:dyDescent="0.4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8" x14ac:dyDescent="0.4">
      <c r="A3" s="10"/>
      <c r="B3" s="10"/>
      <c r="C3" s="10"/>
      <c r="D3" s="10"/>
      <c r="E3" s="10"/>
      <c r="F3" s="10"/>
      <c r="G3" s="10"/>
      <c r="H3" s="10"/>
      <c r="I3" s="10"/>
    </row>
    <row r="4" spans="1:11" x14ac:dyDescent="0.35">
      <c r="C4" s="8" t="s">
        <v>17</v>
      </c>
      <c r="D4" s="8">
        <v>18</v>
      </c>
    </row>
    <row r="6" spans="1:11" ht="18" x14ac:dyDescent="0.4">
      <c r="B6" s="2" t="s">
        <v>33</v>
      </c>
    </row>
    <row r="7" spans="1:11" ht="18" x14ac:dyDescent="0.4">
      <c r="A7" s="11" t="s">
        <v>6</v>
      </c>
      <c r="B7" s="11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1" t="s">
        <v>23</v>
      </c>
      <c r="I7" s="8">
        <v>5.7000000000000002E-2</v>
      </c>
    </row>
    <row r="8" spans="1:11" x14ac:dyDescent="0.35">
      <c r="A8" s="12">
        <v>1</v>
      </c>
      <c r="B8" s="13">
        <v>5.7000000000000002E-2</v>
      </c>
      <c r="C8" s="13">
        <f t="shared" ref="C8:C25" si="0">A8/$D$4</f>
        <v>5.5555555555555552E-2</v>
      </c>
      <c r="D8" s="13">
        <f t="shared" ref="D8:D25" si="1">(A8-1)/$D$4</f>
        <v>0</v>
      </c>
      <c r="E8" s="13">
        <f t="shared" ref="E8:E25" si="2">B8</f>
        <v>5.7000000000000002E-2</v>
      </c>
      <c r="F8" s="13">
        <f>C8-E8</f>
        <v>-1.4444444444444496E-3</v>
      </c>
      <c r="G8" s="13">
        <f>E8-D8</f>
        <v>5.7000000000000002E-2</v>
      </c>
      <c r="I8" s="8">
        <v>0.10199999999999999</v>
      </c>
    </row>
    <row r="9" spans="1:11" x14ac:dyDescent="0.35">
      <c r="A9" s="12">
        <v>2</v>
      </c>
      <c r="B9" s="13">
        <v>0.10199999999999999</v>
      </c>
      <c r="C9" s="13">
        <f t="shared" si="0"/>
        <v>0.1111111111111111</v>
      </c>
      <c r="D9" s="13">
        <f t="shared" si="1"/>
        <v>5.5555555555555552E-2</v>
      </c>
      <c r="E9" s="13">
        <f t="shared" si="2"/>
        <v>0.10199999999999999</v>
      </c>
      <c r="F9" s="13">
        <f t="shared" ref="F9:F25" si="3">C9-E9</f>
        <v>9.1111111111111115E-3</v>
      </c>
      <c r="G9" s="13">
        <f t="shared" ref="G9:G25" si="4">E9-D9</f>
        <v>4.6444444444444441E-2</v>
      </c>
      <c r="I9" s="8">
        <v>0.156</v>
      </c>
    </row>
    <row r="10" spans="1:11" x14ac:dyDescent="0.35">
      <c r="A10" s="12">
        <v>3</v>
      </c>
      <c r="B10" s="13">
        <v>0.156</v>
      </c>
      <c r="C10" s="13">
        <f t="shared" si="0"/>
        <v>0.16666666666666666</v>
      </c>
      <c r="D10" s="13">
        <f t="shared" si="1"/>
        <v>0.1111111111111111</v>
      </c>
      <c r="E10" s="13">
        <f t="shared" si="2"/>
        <v>0.156</v>
      </c>
      <c r="F10" s="13">
        <f t="shared" si="3"/>
        <v>1.0666666666666658E-2</v>
      </c>
      <c r="G10" s="13">
        <f t="shared" si="4"/>
        <v>4.4888888888888895E-2</v>
      </c>
      <c r="I10" s="8">
        <v>0.20399999999999999</v>
      </c>
    </row>
    <row r="11" spans="1:11" x14ac:dyDescent="0.35">
      <c r="A11" s="12">
        <v>4</v>
      </c>
      <c r="B11" s="13">
        <v>0.20399999999999999</v>
      </c>
      <c r="C11" s="13">
        <f t="shared" si="0"/>
        <v>0.22222222222222221</v>
      </c>
      <c r="D11" s="13">
        <f t="shared" si="1"/>
        <v>0.16666666666666666</v>
      </c>
      <c r="E11" s="13">
        <f t="shared" si="2"/>
        <v>0.20399999999999999</v>
      </c>
      <c r="F11" s="13">
        <f t="shared" si="3"/>
        <v>1.8222222222222223E-2</v>
      </c>
      <c r="G11" s="13">
        <f t="shared" si="4"/>
        <v>3.7333333333333329E-2</v>
      </c>
      <c r="I11" s="8">
        <v>0.27200000000000002</v>
      </c>
    </row>
    <row r="12" spans="1:11" x14ac:dyDescent="0.35">
      <c r="A12" s="12">
        <v>5</v>
      </c>
      <c r="B12" s="13">
        <v>0.27200000000000002</v>
      </c>
      <c r="C12" s="13">
        <f t="shared" si="0"/>
        <v>0.27777777777777779</v>
      </c>
      <c r="D12" s="13">
        <f t="shared" si="1"/>
        <v>0.22222222222222221</v>
      </c>
      <c r="E12" s="13">
        <f t="shared" si="2"/>
        <v>0.27200000000000002</v>
      </c>
      <c r="F12" s="13">
        <f t="shared" si="3"/>
        <v>5.7777777777777706E-3</v>
      </c>
      <c r="G12" s="13">
        <f t="shared" si="4"/>
        <v>4.977777777777781E-2</v>
      </c>
      <c r="I12" s="8">
        <v>0.29399999999999998</v>
      </c>
    </row>
    <row r="13" spans="1:11" x14ac:dyDescent="0.35">
      <c r="A13" s="12">
        <v>6</v>
      </c>
      <c r="B13" s="13">
        <v>0.29399999999999998</v>
      </c>
      <c r="C13" s="13">
        <f t="shared" si="0"/>
        <v>0.33333333333333331</v>
      </c>
      <c r="D13" s="13">
        <f t="shared" si="1"/>
        <v>0.27777777777777779</v>
      </c>
      <c r="E13" s="13">
        <f t="shared" si="2"/>
        <v>0.29399999999999998</v>
      </c>
      <c r="F13" s="13">
        <f t="shared" si="3"/>
        <v>3.9333333333333331E-2</v>
      </c>
      <c r="G13" s="13">
        <f t="shared" si="4"/>
        <v>1.6222222222222193E-2</v>
      </c>
      <c r="I13" s="8">
        <v>0.372</v>
      </c>
    </row>
    <row r="14" spans="1:11" x14ac:dyDescent="0.35">
      <c r="A14" s="12">
        <v>7</v>
      </c>
      <c r="B14" s="13">
        <v>0.372</v>
      </c>
      <c r="C14" s="13">
        <f t="shared" si="0"/>
        <v>0.3888888888888889</v>
      </c>
      <c r="D14" s="13">
        <f t="shared" si="1"/>
        <v>0.33333333333333331</v>
      </c>
      <c r="E14" s="13">
        <f t="shared" si="2"/>
        <v>0.372</v>
      </c>
      <c r="F14" s="13">
        <f t="shared" si="3"/>
        <v>1.6888888888888898E-2</v>
      </c>
      <c r="G14" s="13">
        <f t="shared" si="4"/>
        <v>3.8666666666666683E-2</v>
      </c>
      <c r="I14" s="8">
        <v>0.39800000000000002</v>
      </c>
    </row>
    <row r="15" spans="1:11" x14ac:dyDescent="0.35">
      <c r="A15" s="12">
        <v>8</v>
      </c>
      <c r="B15" s="13">
        <v>0.39800000000000002</v>
      </c>
      <c r="C15" s="13">
        <f t="shared" si="0"/>
        <v>0.44444444444444442</v>
      </c>
      <c r="D15" s="13">
        <f t="shared" si="1"/>
        <v>0.3888888888888889</v>
      </c>
      <c r="E15" s="13">
        <f t="shared" si="2"/>
        <v>0.39800000000000002</v>
      </c>
      <c r="F15" s="13">
        <f t="shared" si="3"/>
        <v>4.6444444444444399E-2</v>
      </c>
      <c r="G15" s="13">
        <f t="shared" si="4"/>
        <v>9.1111111111111254E-3</v>
      </c>
      <c r="I15" s="8">
        <v>0.39800000000000002</v>
      </c>
    </row>
    <row r="16" spans="1:11" x14ac:dyDescent="0.35">
      <c r="A16" s="12">
        <v>9</v>
      </c>
      <c r="B16" s="13">
        <v>0.39800000000000002</v>
      </c>
      <c r="C16" s="13">
        <f t="shared" si="0"/>
        <v>0.5</v>
      </c>
      <c r="D16" s="13">
        <f t="shared" si="1"/>
        <v>0.44444444444444442</v>
      </c>
      <c r="E16" s="13">
        <f t="shared" si="2"/>
        <v>0.39800000000000002</v>
      </c>
      <c r="F16" s="13">
        <f t="shared" si="3"/>
        <v>0.10199999999999998</v>
      </c>
      <c r="G16" s="13">
        <f t="shared" si="4"/>
        <v>-4.6444444444444399E-2</v>
      </c>
      <c r="I16" s="8">
        <v>0.4</v>
      </c>
    </row>
    <row r="17" spans="1:9" x14ac:dyDescent="0.35">
      <c r="A17" s="12">
        <v>10</v>
      </c>
      <c r="B17" s="13">
        <v>0.4</v>
      </c>
      <c r="C17" s="13">
        <f t="shared" si="0"/>
        <v>0.55555555555555558</v>
      </c>
      <c r="D17" s="13">
        <f t="shared" si="1"/>
        <v>0.5</v>
      </c>
      <c r="E17" s="13">
        <f t="shared" si="2"/>
        <v>0.4</v>
      </c>
      <c r="F17" s="13">
        <f t="shared" si="3"/>
        <v>0.15555555555555556</v>
      </c>
      <c r="G17" s="13">
        <f t="shared" si="4"/>
        <v>-9.9999999999999978E-2</v>
      </c>
      <c r="I17" s="8">
        <v>0.40899999999999997</v>
      </c>
    </row>
    <row r="18" spans="1:9" x14ac:dyDescent="0.35">
      <c r="A18" s="12">
        <v>11</v>
      </c>
      <c r="B18" s="13">
        <v>0.40899999999999997</v>
      </c>
      <c r="C18" s="13">
        <f t="shared" si="0"/>
        <v>0.61111111111111116</v>
      </c>
      <c r="D18" s="13">
        <f t="shared" si="1"/>
        <v>0.55555555555555558</v>
      </c>
      <c r="E18" s="13">
        <f t="shared" si="2"/>
        <v>0.40899999999999997</v>
      </c>
      <c r="F18" s="13">
        <f t="shared" si="3"/>
        <v>0.20211111111111119</v>
      </c>
      <c r="G18" s="13">
        <f t="shared" si="4"/>
        <v>-0.14655555555555561</v>
      </c>
      <c r="I18" s="8">
        <v>0.498</v>
      </c>
    </row>
    <row r="19" spans="1:9" x14ac:dyDescent="0.35">
      <c r="A19" s="12">
        <v>12</v>
      </c>
      <c r="B19" s="13">
        <v>0.498</v>
      </c>
      <c r="C19" s="13">
        <f t="shared" si="0"/>
        <v>0.66666666666666663</v>
      </c>
      <c r="D19" s="13">
        <f t="shared" si="1"/>
        <v>0.61111111111111116</v>
      </c>
      <c r="E19" s="13">
        <f t="shared" si="2"/>
        <v>0.498</v>
      </c>
      <c r="F19" s="13">
        <f t="shared" si="3"/>
        <v>0.16866666666666663</v>
      </c>
      <c r="G19" s="13">
        <f t="shared" si="4"/>
        <v>-0.11311111111111116</v>
      </c>
      <c r="I19" s="8">
        <v>0.52800000000000002</v>
      </c>
    </row>
    <row r="20" spans="1:9" x14ac:dyDescent="0.35">
      <c r="A20" s="12">
        <v>13</v>
      </c>
      <c r="B20" s="13">
        <v>0.52800000000000002</v>
      </c>
      <c r="C20" s="13">
        <f t="shared" si="0"/>
        <v>0.72222222222222221</v>
      </c>
      <c r="D20" s="13">
        <f t="shared" si="1"/>
        <v>0.66666666666666663</v>
      </c>
      <c r="E20" s="13">
        <f t="shared" si="2"/>
        <v>0.52800000000000002</v>
      </c>
      <c r="F20" s="13">
        <f t="shared" si="3"/>
        <v>0.19422222222222219</v>
      </c>
      <c r="G20" s="13">
        <f t="shared" si="4"/>
        <v>-0.1386666666666666</v>
      </c>
      <c r="I20" s="8">
        <v>0.79400000000000004</v>
      </c>
    </row>
    <row r="21" spans="1:9" x14ac:dyDescent="0.35">
      <c r="A21" s="12">
        <v>14</v>
      </c>
      <c r="B21" s="13">
        <v>0.79400000000000004</v>
      </c>
      <c r="C21" s="13">
        <f t="shared" si="0"/>
        <v>0.77777777777777779</v>
      </c>
      <c r="D21" s="13">
        <f t="shared" si="1"/>
        <v>0.72222222222222221</v>
      </c>
      <c r="E21" s="13">
        <f t="shared" si="2"/>
        <v>0.79400000000000004</v>
      </c>
      <c r="F21" s="13">
        <f t="shared" si="3"/>
        <v>-1.6222222222222249E-2</v>
      </c>
      <c r="G21" s="13">
        <f t="shared" si="4"/>
        <v>7.1777777777777829E-2</v>
      </c>
      <c r="I21" s="8">
        <v>0.89900000000000002</v>
      </c>
    </row>
    <row r="22" spans="1:9" x14ac:dyDescent="0.35">
      <c r="A22" s="12">
        <v>15</v>
      </c>
      <c r="B22" s="13">
        <v>0.89900000000000002</v>
      </c>
      <c r="C22" s="13">
        <f t="shared" si="0"/>
        <v>0.83333333333333337</v>
      </c>
      <c r="D22" s="13">
        <f t="shared" si="1"/>
        <v>0.77777777777777779</v>
      </c>
      <c r="E22" s="13">
        <f t="shared" si="2"/>
        <v>0.89900000000000002</v>
      </c>
      <c r="F22" s="13">
        <f t="shared" si="3"/>
        <v>-6.5666666666666651E-2</v>
      </c>
      <c r="G22" s="13">
        <f t="shared" si="4"/>
        <v>0.12122222222222223</v>
      </c>
      <c r="I22" s="8">
        <v>0.94299999999999995</v>
      </c>
    </row>
    <row r="23" spans="1:9" x14ac:dyDescent="0.35">
      <c r="A23" s="12">
        <v>16</v>
      </c>
      <c r="B23" s="13">
        <v>0.94299999999999995</v>
      </c>
      <c r="C23" s="13">
        <f t="shared" si="0"/>
        <v>0.88888888888888884</v>
      </c>
      <c r="D23" s="13">
        <f t="shared" si="1"/>
        <v>0.83333333333333337</v>
      </c>
      <c r="E23" s="13">
        <f t="shared" si="2"/>
        <v>0.94299999999999995</v>
      </c>
      <c r="F23" s="13">
        <f t="shared" si="3"/>
        <v>-5.411111111111111E-2</v>
      </c>
      <c r="G23" s="13">
        <f t="shared" si="4"/>
        <v>0.10966666666666658</v>
      </c>
      <c r="I23" s="8">
        <v>0.94299999999999995</v>
      </c>
    </row>
    <row r="24" spans="1:9" x14ac:dyDescent="0.35">
      <c r="A24" s="12">
        <v>17</v>
      </c>
      <c r="B24" s="13">
        <v>0.94299999999999995</v>
      </c>
      <c r="C24" s="13">
        <f t="shared" si="0"/>
        <v>0.94444444444444442</v>
      </c>
      <c r="D24" s="13">
        <f t="shared" si="1"/>
        <v>0.88888888888888884</v>
      </c>
      <c r="E24" s="13">
        <f t="shared" si="2"/>
        <v>0.94299999999999995</v>
      </c>
      <c r="F24" s="13">
        <f t="shared" si="3"/>
        <v>1.4444444444444704E-3</v>
      </c>
      <c r="G24" s="13">
        <f t="shared" si="4"/>
        <v>5.411111111111111E-2</v>
      </c>
      <c r="I24" s="8">
        <v>0.997</v>
      </c>
    </row>
    <row r="25" spans="1:9" x14ac:dyDescent="0.35">
      <c r="A25" s="12">
        <v>18</v>
      </c>
      <c r="B25" s="13">
        <v>0.997</v>
      </c>
      <c r="C25" s="13">
        <f t="shared" si="0"/>
        <v>1</v>
      </c>
      <c r="D25" s="13">
        <f t="shared" si="1"/>
        <v>0.94444444444444442</v>
      </c>
      <c r="E25" s="13">
        <f t="shared" si="2"/>
        <v>0.997</v>
      </c>
      <c r="F25" s="13">
        <f t="shared" si="3"/>
        <v>3.0000000000000027E-3</v>
      </c>
      <c r="G25" s="13">
        <f t="shared" si="4"/>
        <v>5.2555555555555578E-2</v>
      </c>
    </row>
    <row r="30" spans="1:9" ht="18" x14ac:dyDescent="0.4">
      <c r="A30" s="2" t="s">
        <v>25</v>
      </c>
      <c r="B30" s="2">
        <v>0.05</v>
      </c>
    </row>
    <row r="31" spans="1:9" ht="18" x14ac:dyDescent="0.4">
      <c r="A31" s="2" t="s">
        <v>26</v>
      </c>
      <c r="B31" s="14">
        <f>MAX(F8:F25)</f>
        <v>0.20211111111111119</v>
      </c>
    </row>
    <row r="32" spans="1:9" ht="18" x14ac:dyDescent="0.4">
      <c r="A32" s="2" t="s">
        <v>27</v>
      </c>
      <c r="B32" s="14">
        <f>MAX(G8:G25)</f>
        <v>0.12122222222222223</v>
      </c>
    </row>
    <row r="33" spans="1:14" ht="18" x14ac:dyDescent="0.4">
      <c r="A33" s="2"/>
      <c r="B33" s="2"/>
    </row>
    <row r="34" spans="1:14" ht="18" x14ac:dyDescent="0.4">
      <c r="A34" s="2" t="s">
        <v>28</v>
      </c>
      <c r="B34" s="15">
        <f>MAX(B31:B32)</f>
        <v>0.20211111111111119</v>
      </c>
      <c r="C34" s="10" t="s">
        <v>29</v>
      </c>
      <c r="D34" s="10"/>
      <c r="E34" s="10"/>
      <c r="F34" s="10"/>
      <c r="G34" s="10"/>
      <c r="H34" s="10"/>
    </row>
    <row r="35" spans="1:14" ht="18" x14ac:dyDescent="0.4">
      <c r="C35" s="2" t="s">
        <v>30</v>
      </c>
      <c r="D35" s="2">
        <f>0.30936</f>
        <v>0.30936000000000002</v>
      </c>
      <c r="E35" s="8" t="s">
        <v>31</v>
      </c>
      <c r="F35" s="2" t="s">
        <v>32</v>
      </c>
    </row>
    <row r="36" spans="1:14" ht="18" x14ac:dyDescent="0.4">
      <c r="H36" s="2"/>
      <c r="I36" s="2"/>
      <c r="J36" s="2"/>
      <c r="K36" s="2"/>
      <c r="L36" s="2"/>
      <c r="M36" s="2"/>
      <c r="N36" s="2"/>
    </row>
    <row r="37" spans="1:14" ht="17.5" customHeight="1" x14ac:dyDescent="0.4">
      <c r="A37" s="43" t="s">
        <v>24</v>
      </c>
      <c r="B37" s="43"/>
      <c r="C37" s="43"/>
      <c r="D37" s="43"/>
      <c r="E37" s="43"/>
      <c r="F37" s="43"/>
      <c r="G37" s="43"/>
    </row>
    <row r="114" spans="16:17" ht="18" x14ac:dyDescent="0.4">
      <c r="P114" s="10"/>
      <c r="Q114" s="10"/>
    </row>
  </sheetData>
  <mergeCells count="2">
    <mergeCell ref="A2:K2"/>
    <mergeCell ref="A37:G3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1"/>
  <sheetViews>
    <sheetView workbookViewId="0">
      <selection activeCell="L18" sqref="L18:Q18"/>
    </sheetView>
  </sheetViews>
  <sheetFormatPr defaultRowHeight="14" x14ac:dyDescent="0.3"/>
  <cols>
    <col min="1" max="8" width="8.6640625" style="16"/>
    <col min="9" max="9" width="14.08203125" style="16" bestFit="1" customWidth="1"/>
    <col min="10" max="16384" width="8.6640625" style="16"/>
  </cols>
  <sheetData>
    <row r="2" spans="1:12" x14ac:dyDescent="0.3">
      <c r="A2" s="16">
        <v>0.2379</v>
      </c>
      <c r="F2" s="17" t="s">
        <v>35</v>
      </c>
      <c r="G2" s="17" t="s">
        <v>34</v>
      </c>
      <c r="H2" s="17" t="s">
        <v>36</v>
      </c>
      <c r="I2" s="17" t="s">
        <v>37</v>
      </c>
      <c r="J2" s="17" t="s">
        <v>38</v>
      </c>
      <c r="K2" s="17" t="s">
        <v>39</v>
      </c>
      <c r="L2" s="17" t="s">
        <v>40</v>
      </c>
    </row>
    <row r="3" spans="1:12" x14ac:dyDescent="0.3">
      <c r="A3" s="16">
        <v>0.75509999999999999</v>
      </c>
      <c r="F3" s="18">
        <v>1</v>
      </c>
      <c r="G3" s="18">
        <v>0</v>
      </c>
      <c r="H3" s="18">
        <v>0.1</v>
      </c>
      <c r="I3" s="18">
        <v>0.1</v>
      </c>
      <c r="J3" s="18">
        <f t="shared" ref="J3:J12" si="0">COUNTIF(A:A,"&lt;"&amp;H3)-COUNTIF(A:A,"&lt;"&amp;G3)</f>
        <v>0</v>
      </c>
      <c r="K3" s="18">
        <f>$J$13*I3</f>
        <v>5</v>
      </c>
      <c r="L3" s="18">
        <f>(J3-K3)^2/K3</f>
        <v>5</v>
      </c>
    </row>
    <row r="4" spans="1:12" x14ac:dyDescent="0.3">
      <c r="A4" s="16">
        <v>0.2989</v>
      </c>
      <c r="F4" s="18">
        <v>2</v>
      </c>
      <c r="G4" s="18">
        <v>0.1</v>
      </c>
      <c r="H4" s="18">
        <v>0.2</v>
      </c>
      <c r="I4" s="18">
        <v>0.1</v>
      </c>
      <c r="J4" s="18">
        <f t="shared" si="0"/>
        <v>4</v>
      </c>
      <c r="K4" s="18">
        <f t="shared" ref="K4:K12" si="1">$J$13*I4</f>
        <v>5</v>
      </c>
      <c r="L4" s="18">
        <f t="shared" ref="L4:L12" si="2">(J4-K4)^2/K4</f>
        <v>0.2</v>
      </c>
    </row>
    <row r="5" spans="1:12" x14ac:dyDescent="0.3">
      <c r="A5" s="16">
        <v>0.247</v>
      </c>
      <c r="F5" s="18">
        <v>3</v>
      </c>
      <c r="G5" s="18">
        <v>0.2</v>
      </c>
      <c r="H5" s="18">
        <v>0.3</v>
      </c>
      <c r="I5" s="18">
        <v>0.1</v>
      </c>
      <c r="J5" s="18">
        <f t="shared" si="0"/>
        <v>5</v>
      </c>
      <c r="K5" s="18">
        <f t="shared" si="1"/>
        <v>5</v>
      </c>
      <c r="L5" s="18">
        <f t="shared" si="2"/>
        <v>0</v>
      </c>
    </row>
    <row r="6" spans="1:12" x14ac:dyDescent="0.3">
      <c r="A6" s="16">
        <v>0.32369999999999999</v>
      </c>
      <c r="F6" s="18">
        <v>4</v>
      </c>
      <c r="G6" s="18">
        <v>0.3</v>
      </c>
      <c r="H6" s="18">
        <v>0.4</v>
      </c>
      <c r="I6" s="18">
        <v>0.1</v>
      </c>
      <c r="J6" s="18">
        <f t="shared" si="0"/>
        <v>9</v>
      </c>
      <c r="K6" s="18">
        <f t="shared" si="1"/>
        <v>5</v>
      </c>
      <c r="L6" s="18">
        <f t="shared" si="2"/>
        <v>3.2</v>
      </c>
    </row>
    <row r="7" spans="1:12" x14ac:dyDescent="0.3">
      <c r="A7" s="16">
        <v>0.29720000000000002</v>
      </c>
      <c r="F7" s="18">
        <v>5</v>
      </c>
      <c r="G7" s="18">
        <v>0.4</v>
      </c>
      <c r="H7" s="18">
        <v>0.5</v>
      </c>
      <c r="I7" s="18">
        <v>0.1</v>
      </c>
      <c r="J7" s="18">
        <f t="shared" si="0"/>
        <v>2</v>
      </c>
      <c r="K7" s="18">
        <f t="shared" si="1"/>
        <v>5</v>
      </c>
      <c r="L7" s="18">
        <f t="shared" si="2"/>
        <v>1.8</v>
      </c>
    </row>
    <row r="8" spans="1:12" x14ac:dyDescent="0.3">
      <c r="A8" s="16">
        <v>0.84689999999999999</v>
      </c>
      <c r="F8" s="18">
        <v>6</v>
      </c>
      <c r="G8" s="18">
        <v>0.5</v>
      </c>
      <c r="H8" s="18">
        <v>0.6</v>
      </c>
      <c r="I8" s="18">
        <v>0.1</v>
      </c>
      <c r="J8" s="18">
        <f t="shared" si="0"/>
        <v>5</v>
      </c>
      <c r="K8" s="18">
        <f t="shared" si="1"/>
        <v>5</v>
      </c>
      <c r="L8" s="18">
        <f t="shared" si="2"/>
        <v>0</v>
      </c>
    </row>
    <row r="9" spans="1:12" x14ac:dyDescent="0.3">
      <c r="A9" s="16">
        <v>0.45660000000000001</v>
      </c>
      <c r="F9" s="18">
        <v>7</v>
      </c>
      <c r="G9" s="18">
        <v>0.6</v>
      </c>
      <c r="H9" s="18">
        <v>0.7</v>
      </c>
      <c r="I9" s="18">
        <v>0.1</v>
      </c>
      <c r="J9" s="18">
        <f t="shared" si="0"/>
        <v>8</v>
      </c>
      <c r="K9" s="18">
        <f t="shared" si="1"/>
        <v>5</v>
      </c>
      <c r="L9" s="18">
        <f t="shared" si="2"/>
        <v>1.8</v>
      </c>
    </row>
    <row r="10" spans="1:12" x14ac:dyDescent="0.3">
      <c r="A10" s="16">
        <v>0.61460000000000004</v>
      </c>
      <c r="F10" s="18">
        <v>8</v>
      </c>
      <c r="G10" s="18">
        <v>0.7</v>
      </c>
      <c r="H10" s="18">
        <v>0.8</v>
      </c>
      <c r="I10" s="18">
        <v>0.1</v>
      </c>
      <c r="J10" s="18">
        <f t="shared" si="0"/>
        <v>2</v>
      </c>
      <c r="K10" s="18">
        <f t="shared" si="1"/>
        <v>5</v>
      </c>
      <c r="L10" s="18">
        <f t="shared" si="2"/>
        <v>1.8</v>
      </c>
    </row>
    <row r="11" spans="1:12" x14ac:dyDescent="0.3">
      <c r="A11" s="16">
        <v>0.67230000000000001</v>
      </c>
      <c r="F11" s="18">
        <v>9</v>
      </c>
      <c r="G11" s="18">
        <v>0.8</v>
      </c>
      <c r="H11" s="18">
        <v>0.9</v>
      </c>
      <c r="I11" s="18">
        <v>0.1</v>
      </c>
      <c r="J11" s="18">
        <f t="shared" si="0"/>
        <v>6</v>
      </c>
      <c r="K11" s="18">
        <f t="shared" si="1"/>
        <v>5</v>
      </c>
      <c r="L11" s="18">
        <f t="shared" si="2"/>
        <v>0.2</v>
      </c>
    </row>
    <row r="12" spans="1:12" ht="14.5" thickBot="1" x14ac:dyDescent="0.35">
      <c r="A12" s="16">
        <v>0.9496</v>
      </c>
      <c r="F12" s="18">
        <v>10</v>
      </c>
      <c r="G12" s="18">
        <v>0.9</v>
      </c>
      <c r="H12" s="18">
        <v>1</v>
      </c>
      <c r="I12" s="19">
        <v>0.1</v>
      </c>
      <c r="J12" s="19">
        <f t="shared" si="0"/>
        <v>9</v>
      </c>
      <c r="K12" s="19">
        <f t="shared" si="1"/>
        <v>5</v>
      </c>
      <c r="L12" s="19">
        <f t="shared" si="2"/>
        <v>3.2</v>
      </c>
    </row>
    <row r="13" spans="1:12" ht="14.5" thickBot="1" x14ac:dyDescent="0.35">
      <c r="A13" s="16">
        <v>0.2268</v>
      </c>
      <c r="I13" s="20" t="s">
        <v>7</v>
      </c>
      <c r="J13" s="21">
        <f>SUM(J3:J12)</f>
        <v>50</v>
      </c>
      <c r="K13" s="22" t="s">
        <v>41</v>
      </c>
      <c r="L13" s="23">
        <f>SUM(L3:L12)</f>
        <v>17.200000000000003</v>
      </c>
    </row>
    <row r="14" spans="1:12" x14ac:dyDescent="0.3">
      <c r="A14" s="16">
        <v>0.86990000000000001</v>
      </c>
    </row>
    <row r="15" spans="1:12" x14ac:dyDescent="0.3">
      <c r="A15" s="16">
        <v>0.90839999999999999</v>
      </c>
    </row>
    <row r="16" spans="1:12" x14ac:dyDescent="0.3">
      <c r="A16" s="16">
        <v>0.56489999999999996</v>
      </c>
      <c r="I16" s="24" t="s">
        <v>42</v>
      </c>
      <c r="J16" s="24">
        <v>10</v>
      </c>
    </row>
    <row r="17" spans="1:17" ht="14.5" thickBot="1" x14ac:dyDescent="0.35">
      <c r="A17" s="16">
        <v>0.30449999999999999</v>
      </c>
      <c r="I17" s="24" t="s">
        <v>25</v>
      </c>
      <c r="J17" s="24">
        <v>0.05</v>
      </c>
    </row>
    <row r="18" spans="1:17" x14ac:dyDescent="0.3">
      <c r="A18" s="16">
        <v>0.69640000000000002</v>
      </c>
      <c r="I18" s="24" t="s">
        <v>43</v>
      </c>
      <c r="J18" s="24">
        <f>_xlfn.CHISQ.INV(1-J17,J16-1)</f>
        <v>16.918977604620448</v>
      </c>
      <c r="L18" s="44" t="s">
        <v>12</v>
      </c>
      <c r="M18" s="45"/>
      <c r="N18" s="45"/>
      <c r="O18" s="45"/>
      <c r="P18" s="45"/>
      <c r="Q18" s="46"/>
    </row>
    <row r="19" spans="1:17" x14ac:dyDescent="0.3">
      <c r="A19" s="16">
        <v>0.1709</v>
      </c>
      <c r="I19" s="24" t="s">
        <v>44</v>
      </c>
      <c r="J19" s="24">
        <f>1-_xlfn.CHISQ.DIST(L13,J16-1,1)</f>
        <v>4.5674574411820101E-2</v>
      </c>
      <c r="L19" s="47" t="s">
        <v>13</v>
      </c>
      <c r="M19" s="48"/>
      <c r="N19" s="48"/>
      <c r="O19" s="48"/>
      <c r="P19" s="48"/>
      <c r="Q19" s="49"/>
    </row>
    <row r="20" spans="1:17" ht="14.5" thickBot="1" x14ac:dyDescent="0.35">
      <c r="A20" s="16">
        <v>0.3387</v>
      </c>
      <c r="L20" s="50" t="s">
        <v>14</v>
      </c>
      <c r="M20" s="51"/>
      <c r="N20" s="51"/>
      <c r="O20" s="51"/>
      <c r="P20" s="51"/>
      <c r="Q20" s="52"/>
    </row>
    <row r="21" spans="1:17" x14ac:dyDescent="0.3">
      <c r="A21" s="16">
        <v>0.98040000000000005</v>
      </c>
    </row>
    <row r="22" spans="1:17" x14ac:dyDescent="0.3">
      <c r="A22" s="16">
        <v>0.1246</v>
      </c>
    </row>
    <row r="23" spans="1:17" x14ac:dyDescent="0.3">
      <c r="A23" s="16">
        <v>0.84199999999999997</v>
      </c>
    </row>
    <row r="24" spans="1:17" x14ac:dyDescent="0.3">
      <c r="A24" s="16">
        <v>0.65569999999999995</v>
      </c>
    </row>
    <row r="25" spans="1:17" x14ac:dyDescent="0.3">
      <c r="A25" s="16">
        <v>0.96719999999999995</v>
      </c>
    </row>
    <row r="26" spans="1:17" x14ac:dyDescent="0.3">
      <c r="A26" s="16">
        <v>0.33560000000000001</v>
      </c>
    </row>
    <row r="27" spans="1:17" x14ac:dyDescent="0.3">
      <c r="A27" s="16">
        <v>0.35249999999999998</v>
      </c>
    </row>
    <row r="28" spans="1:17" x14ac:dyDescent="0.3">
      <c r="A28" s="16">
        <v>0.8075</v>
      </c>
    </row>
    <row r="29" spans="1:17" x14ac:dyDescent="0.3">
      <c r="A29" s="16">
        <v>0.94620000000000004</v>
      </c>
    </row>
    <row r="30" spans="1:17" x14ac:dyDescent="0.3">
      <c r="A30" s="16">
        <v>0.95830000000000004</v>
      </c>
    </row>
    <row r="31" spans="1:17" x14ac:dyDescent="0.3">
      <c r="A31" s="16">
        <v>0.38069999999999998</v>
      </c>
    </row>
    <row r="32" spans="1:17" x14ac:dyDescent="0.3">
      <c r="A32" s="16">
        <v>0.1489</v>
      </c>
    </row>
    <row r="33" spans="1:1" x14ac:dyDescent="0.3">
      <c r="A33" s="16">
        <v>0.54800000000000004</v>
      </c>
    </row>
    <row r="34" spans="1:1" x14ac:dyDescent="0.3">
      <c r="A34" s="16">
        <v>0.95369999999999999</v>
      </c>
    </row>
    <row r="35" spans="1:1" x14ac:dyDescent="0.3">
      <c r="A35" s="16">
        <v>0.93759999999999999</v>
      </c>
    </row>
    <row r="36" spans="1:1" x14ac:dyDescent="0.3">
      <c r="A36" s="16">
        <v>0.83640000000000003</v>
      </c>
    </row>
    <row r="37" spans="1:1" x14ac:dyDescent="0.3">
      <c r="A37" s="16">
        <v>0.50949999999999995</v>
      </c>
    </row>
    <row r="38" spans="1:1" x14ac:dyDescent="0.3">
      <c r="A38" s="16">
        <v>0.4047</v>
      </c>
    </row>
    <row r="39" spans="1:1" x14ac:dyDescent="0.3">
      <c r="A39" s="16">
        <v>0.90580000000000005</v>
      </c>
    </row>
    <row r="40" spans="1:1" x14ac:dyDescent="0.3">
      <c r="A40" s="16">
        <v>0.3795</v>
      </c>
    </row>
    <row r="41" spans="1:1" x14ac:dyDescent="0.3">
      <c r="A41" s="16">
        <v>0.62419999999999998</v>
      </c>
    </row>
    <row r="42" spans="1:1" x14ac:dyDescent="0.3">
      <c r="A42" s="16">
        <v>0.51949999999999996</v>
      </c>
    </row>
    <row r="43" spans="1:1" x14ac:dyDescent="0.3">
      <c r="A43" s="16">
        <v>0.65449999999999997</v>
      </c>
    </row>
    <row r="44" spans="1:1" x14ac:dyDescent="0.3">
      <c r="A44" s="16">
        <v>0.11169999999999999</v>
      </c>
    </row>
    <row r="45" spans="1:1" x14ac:dyDescent="0.3">
      <c r="A45" s="16">
        <v>0.32579999999999998</v>
      </c>
    </row>
    <row r="46" spans="1:1" x14ac:dyDescent="0.3">
      <c r="A46" s="16">
        <v>0.8589</v>
      </c>
    </row>
    <row r="47" spans="1:1" x14ac:dyDescent="0.3">
      <c r="A47" s="16">
        <v>0.65359999999999996</v>
      </c>
    </row>
    <row r="48" spans="1:1" x14ac:dyDescent="0.3">
      <c r="A48" s="16">
        <v>0.3427</v>
      </c>
    </row>
    <row r="49" spans="1:1" x14ac:dyDescent="0.3">
      <c r="A49" s="16">
        <v>0.6653</v>
      </c>
    </row>
    <row r="50" spans="1:1" x14ac:dyDescent="0.3">
      <c r="A50" s="16">
        <v>0.78639999999999999</v>
      </c>
    </row>
    <row r="51" spans="1:1" x14ac:dyDescent="0.3">
      <c r="A51" s="16">
        <v>0.58240000000000003</v>
      </c>
    </row>
  </sheetData>
  <mergeCells count="3">
    <mergeCell ref="L18:Q18"/>
    <mergeCell ref="L19:Q19"/>
    <mergeCell ref="L20:Q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opLeftCell="A38" workbookViewId="0">
      <selection activeCell="L49" sqref="L49"/>
    </sheetView>
  </sheetViews>
  <sheetFormatPr defaultRowHeight="14" x14ac:dyDescent="0.3"/>
  <cols>
    <col min="1" max="5" width="8.6640625" style="16"/>
    <col min="6" max="6" width="9.25" style="16" bestFit="1" customWidth="1"/>
    <col min="7" max="9" width="8.6640625" style="16"/>
    <col min="10" max="10" width="9.75" style="16" bestFit="1" customWidth="1"/>
    <col min="11" max="16384" width="8.6640625" style="16"/>
  </cols>
  <sheetData>
    <row r="1" spans="1:10" x14ac:dyDescent="0.3">
      <c r="D1" s="17" t="s">
        <v>6</v>
      </c>
      <c r="E1" s="17" t="s">
        <v>45</v>
      </c>
      <c r="F1" s="17" t="s">
        <v>19</v>
      </c>
      <c r="G1" s="17" t="s">
        <v>46</v>
      </c>
      <c r="H1" s="17" t="s">
        <v>47</v>
      </c>
      <c r="I1" s="17" t="s">
        <v>20</v>
      </c>
      <c r="J1" s="17" t="s">
        <v>48</v>
      </c>
    </row>
    <row r="2" spans="1:10" x14ac:dyDescent="0.3">
      <c r="A2" s="16">
        <v>0.11169999999999999</v>
      </c>
      <c r="D2" s="18">
        <v>1</v>
      </c>
      <c r="E2" s="18">
        <v>0.11169999999999999</v>
      </c>
      <c r="F2" s="18">
        <f>D2/50</f>
        <v>0.02</v>
      </c>
      <c r="G2" s="18">
        <f>E2</f>
        <v>0.11169999999999999</v>
      </c>
      <c r="H2" s="18">
        <f>F2-G2</f>
        <v>-9.169999999999999E-2</v>
      </c>
      <c r="I2" s="18">
        <v>0</v>
      </c>
      <c r="J2" s="18">
        <f>G2-I2</f>
        <v>0.11169999999999999</v>
      </c>
    </row>
    <row r="3" spans="1:10" x14ac:dyDescent="0.3">
      <c r="A3" s="16">
        <v>0.1246</v>
      </c>
      <c r="D3" s="18">
        <v>2</v>
      </c>
      <c r="E3" s="18">
        <v>0.1246</v>
      </c>
      <c r="F3" s="18">
        <f t="shared" ref="F3:F51" si="0">D3/50</f>
        <v>0.04</v>
      </c>
      <c r="G3" s="18">
        <f t="shared" ref="G3:G51" si="1">E3</f>
        <v>0.1246</v>
      </c>
      <c r="H3" s="18">
        <f t="shared" ref="H3:H51" si="2">F3-G3</f>
        <v>-8.4600000000000009E-2</v>
      </c>
      <c r="I3" s="18">
        <f>F2</f>
        <v>0.02</v>
      </c>
      <c r="J3" s="18">
        <f t="shared" ref="J3:J51" si="3">G3-I3</f>
        <v>0.1046</v>
      </c>
    </row>
    <row r="4" spans="1:10" x14ac:dyDescent="0.3">
      <c r="A4" s="16">
        <v>0.1489</v>
      </c>
      <c r="D4" s="18">
        <v>3</v>
      </c>
      <c r="E4" s="18">
        <v>0.1489</v>
      </c>
      <c r="F4" s="18">
        <f t="shared" si="0"/>
        <v>0.06</v>
      </c>
      <c r="G4" s="18">
        <f t="shared" si="1"/>
        <v>0.1489</v>
      </c>
      <c r="H4" s="18">
        <f t="shared" si="2"/>
        <v>-8.8900000000000007E-2</v>
      </c>
      <c r="I4" s="18">
        <f>F3</f>
        <v>0.04</v>
      </c>
      <c r="J4" s="18">
        <f t="shared" si="3"/>
        <v>0.1089</v>
      </c>
    </row>
    <row r="5" spans="1:10" x14ac:dyDescent="0.3">
      <c r="A5" s="16">
        <v>0.1709</v>
      </c>
      <c r="D5" s="18">
        <v>4</v>
      </c>
      <c r="E5" s="18">
        <v>0.1709</v>
      </c>
      <c r="F5" s="18">
        <f t="shared" si="0"/>
        <v>0.08</v>
      </c>
      <c r="G5" s="18">
        <f t="shared" si="1"/>
        <v>0.1709</v>
      </c>
      <c r="H5" s="18">
        <f t="shared" si="2"/>
        <v>-9.0899999999999995E-2</v>
      </c>
      <c r="I5" s="18">
        <f t="shared" ref="I5:I51" si="4">F4</f>
        <v>0.06</v>
      </c>
      <c r="J5" s="18">
        <f t="shared" si="3"/>
        <v>0.1109</v>
      </c>
    </row>
    <row r="6" spans="1:10" x14ac:dyDescent="0.3">
      <c r="A6" s="16">
        <v>0.2268</v>
      </c>
      <c r="D6" s="18">
        <v>5</v>
      </c>
      <c r="E6" s="18">
        <v>0.2268</v>
      </c>
      <c r="F6" s="18">
        <f t="shared" si="0"/>
        <v>0.1</v>
      </c>
      <c r="G6" s="18">
        <f t="shared" si="1"/>
        <v>0.2268</v>
      </c>
      <c r="H6" s="18">
        <f t="shared" si="2"/>
        <v>-0.1268</v>
      </c>
      <c r="I6" s="18">
        <f t="shared" si="4"/>
        <v>0.08</v>
      </c>
      <c r="J6" s="18">
        <f t="shared" si="3"/>
        <v>0.14679999999999999</v>
      </c>
    </row>
    <row r="7" spans="1:10" x14ac:dyDescent="0.3">
      <c r="A7" s="16">
        <v>0.2379</v>
      </c>
      <c r="D7" s="18">
        <v>6</v>
      </c>
      <c r="E7" s="18">
        <v>0.2379</v>
      </c>
      <c r="F7" s="18">
        <f t="shared" si="0"/>
        <v>0.12</v>
      </c>
      <c r="G7" s="18">
        <f t="shared" si="1"/>
        <v>0.2379</v>
      </c>
      <c r="H7" s="18">
        <f t="shared" si="2"/>
        <v>-0.1179</v>
      </c>
      <c r="I7" s="18">
        <f t="shared" si="4"/>
        <v>0.1</v>
      </c>
      <c r="J7" s="18">
        <f t="shared" si="3"/>
        <v>0.13789999999999999</v>
      </c>
    </row>
    <row r="8" spans="1:10" x14ac:dyDescent="0.3">
      <c r="A8" s="16">
        <v>0.247</v>
      </c>
      <c r="D8" s="18">
        <v>7</v>
      </c>
      <c r="E8" s="18">
        <v>0.247</v>
      </c>
      <c r="F8" s="18">
        <f t="shared" si="0"/>
        <v>0.14000000000000001</v>
      </c>
      <c r="G8" s="18">
        <f t="shared" si="1"/>
        <v>0.247</v>
      </c>
      <c r="H8" s="18">
        <f t="shared" si="2"/>
        <v>-0.10699999999999998</v>
      </c>
      <c r="I8" s="18">
        <f t="shared" si="4"/>
        <v>0.12</v>
      </c>
      <c r="J8" s="18">
        <f t="shared" si="3"/>
        <v>0.127</v>
      </c>
    </row>
    <row r="9" spans="1:10" x14ac:dyDescent="0.3">
      <c r="A9" s="16">
        <v>0.29720000000000002</v>
      </c>
      <c r="D9" s="18">
        <v>8</v>
      </c>
      <c r="E9" s="18">
        <v>0.29720000000000002</v>
      </c>
      <c r="F9" s="18">
        <f t="shared" si="0"/>
        <v>0.16</v>
      </c>
      <c r="G9" s="18">
        <f t="shared" si="1"/>
        <v>0.29720000000000002</v>
      </c>
      <c r="H9" s="18">
        <f t="shared" si="2"/>
        <v>-0.13720000000000002</v>
      </c>
      <c r="I9" s="18">
        <f t="shared" si="4"/>
        <v>0.14000000000000001</v>
      </c>
      <c r="J9" s="18">
        <f t="shared" si="3"/>
        <v>0.15720000000000001</v>
      </c>
    </row>
    <row r="10" spans="1:10" x14ac:dyDescent="0.3">
      <c r="A10" s="16">
        <v>0.2989</v>
      </c>
      <c r="D10" s="18">
        <v>9</v>
      </c>
      <c r="E10" s="18">
        <v>0.2989</v>
      </c>
      <c r="F10" s="18">
        <f t="shared" si="0"/>
        <v>0.18</v>
      </c>
      <c r="G10" s="18">
        <f t="shared" si="1"/>
        <v>0.2989</v>
      </c>
      <c r="H10" s="18">
        <f t="shared" si="2"/>
        <v>-0.11890000000000001</v>
      </c>
      <c r="I10" s="18">
        <f t="shared" si="4"/>
        <v>0.16</v>
      </c>
      <c r="J10" s="18">
        <f t="shared" si="3"/>
        <v>0.1389</v>
      </c>
    </row>
    <row r="11" spans="1:10" x14ac:dyDescent="0.3">
      <c r="A11" s="16">
        <v>0.30449999999999999</v>
      </c>
      <c r="D11" s="18">
        <v>10</v>
      </c>
      <c r="E11" s="18">
        <v>0.30449999999999999</v>
      </c>
      <c r="F11" s="18">
        <f t="shared" si="0"/>
        <v>0.2</v>
      </c>
      <c r="G11" s="18">
        <f t="shared" si="1"/>
        <v>0.30449999999999999</v>
      </c>
      <c r="H11" s="18">
        <f t="shared" si="2"/>
        <v>-0.10449999999999998</v>
      </c>
      <c r="I11" s="18">
        <f t="shared" si="4"/>
        <v>0.18</v>
      </c>
      <c r="J11" s="18">
        <f t="shared" si="3"/>
        <v>0.1245</v>
      </c>
    </row>
    <row r="12" spans="1:10" x14ac:dyDescent="0.3">
      <c r="A12" s="16">
        <v>0.32369999999999999</v>
      </c>
      <c r="D12" s="18">
        <v>11</v>
      </c>
      <c r="E12" s="18">
        <v>0.32369999999999999</v>
      </c>
      <c r="F12" s="18">
        <f t="shared" si="0"/>
        <v>0.22</v>
      </c>
      <c r="G12" s="18">
        <f t="shared" si="1"/>
        <v>0.32369999999999999</v>
      </c>
      <c r="H12" s="18">
        <f t="shared" si="2"/>
        <v>-0.10369999999999999</v>
      </c>
      <c r="I12" s="18">
        <f t="shared" si="4"/>
        <v>0.2</v>
      </c>
      <c r="J12" s="18">
        <f t="shared" si="3"/>
        <v>0.12369999999999998</v>
      </c>
    </row>
    <row r="13" spans="1:10" x14ac:dyDescent="0.3">
      <c r="A13" s="16">
        <v>0.32579999999999998</v>
      </c>
      <c r="D13" s="18">
        <v>12</v>
      </c>
      <c r="E13" s="18">
        <v>0.32579999999999998</v>
      </c>
      <c r="F13" s="18">
        <f t="shared" si="0"/>
        <v>0.24</v>
      </c>
      <c r="G13" s="18">
        <f t="shared" si="1"/>
        <v>0.32579999999999998</v>
      </c>
      <c r="H13" s="18">
        <f t="shared" si="2"/>
        <v>-8.5799999999999987E-2</v>
      </c>
      <c r="I13" s="18">
        <f t="shared" si="4"/>
        <v>0.22</v>
      </c>
      <c r="J13" s="18">
        <f t="shared" si="3"/>
        <v>0.10579999999999998</v>
      </c>
    </row>
    <row r="14" spans="1:10" x14ac:dyDescent="0.3">
      <c r="A14" s="16">
        <v>0.33560000000000001</v>
      </c>
      <c r="D14" s="18">
        <v>13</v>
      </c>
      <c r="E14" s="18">
        <v>0.33560000000000001</v>
      </c>
      <c r="F14" s="18">
        <f t="shared" si="0"/>
        <v>0.26</v>
      </c>
      <c r="G14" s="18">
        <f t="shared" si="1"/>
        <v>0.33560000000000001</v>
      </c>
      <c r="H14" s="18">
        <f t="shared" si="2"/>
        <v>-7.5600000000000001E-2</v>
      </c>
      <c r="I14" s="18">
        <f t="shared" si="4"/>
        <v>0.24</v>
      </c>
      <c r="J14" s="18">
        <f t="shared" si="3"/>
        <v>9.5600000000000018E-2</v>
      </c>
    </row>
    <row r="15" spans="1:10" x14ac:dyDescent="0.3">
      <c r="A15" s="16">
        <v>0.3387</v>
      </c>
      <c r="D15" s="18">
        <v>14</v>
      </c>
      <c r="E15" s="18">
        <v>0.3387</v>
      </c>
      <c r="F15" s="18">
        <f t="shared" si="0"/>
        <v>0.28000000000000003</v>
      </c>
      <c r="G15" s="18">
        <f t="shared" si="1"/>
        <v>0.3387</v>
      </c>
      <c r="H15" s="18">
        <f t="shared" si="2"/>
        <v>-5.8699999999999974E-2</v>
      </c>
      <c r="I15" s="18">
        <f t="shared" si="4"/>
        <v>0.26</v>
      </c>
      <c r="J15" s="18">
        <f t="shared" si="3"/>
        <v>7.8699999999999992E-2</v>
      </c>
    </row>
    <row r="16" spans="1:10" x14ac:dyDescent="0.3">
      <c r="A16" s="16">
        <v>0.3427</v>
      </c>
      <c r="D16" s="18">
        <v>15</v>
      </c>
      <c r="E16" s="18">
        <v>0.3427</v>
      </c>
      <c r="F16" s="18">
        <f t="shared" si="0"/>
        <v>0.3</v>
      </c>
      <c r="G16" s="18">
        <f t="shared" si="1"/>
        <v>0.3427</v>
      </c>
      <c r="H16" s="18">
        <f t="shared" si="2"/>
        <v>-4.2700000000000016E-2</v>
      </c>
      <c r="I16" s="18">
        <f t="shared" si="4"/>
        <v>0.28000000000000003</v>
      </c>
      <c r="J16" s="18">
        <f t="shared" si="3"/>
        <v>6.2699999999999978E-2</v>
      </c>
    </row>
    <row r="17" spans="1:10" x14ac:dyDescent="0.3">
      <c r="A17" s="16">
        <v>0.35249999999999998</v>
      </c>
      <c r="D17" s="18">
        <v>16</v>
      </c>
      <c r="E17" s="18">
        <v>0.35249999999999998</v>
      </c>
      <c r="F17" s="18">
        <f t="shared" si="0"/>
        <v>0.32</v>
      </c>
      <c r="G17" s="18">
        <f t="shared" si="1"/>
        <v>0.35249999999999998</v>
      </c>
      <c r="H17" s="18">
        <f t="shared" si="2"/>
        <v>-3.2499999999999973E-2</v>
      </c>
      <c r="I17" s="18">
        <f t="shared" si="4"/>
        <v>0.3</v>
      </c>
      <c r="J17" s="18">
        <f t="shared" si="3"/>
        <v>5.2499999999999991E-2</v>
      </c>
    </row>
    <row r="18" spans="1:10" x14ac:dyDescent="0.3">
      <c r="A18" s="16">
        <v>0.3795</v>
      </c>
      <c r="D18" s="18">
        <v>17</v>
      </c>
      <c r="E18" s="18">
        <v>0.3795</v>
      </c>
      <c r="F18" s="18">
        <f t="shared" si="0"/>
        <v>0.34</v>
      </c>
      <c r="G18" s="18">
        <f t="shared" si="1"/>
        <v>0.3795</v>
      </c>
      <c r="H18" s="18">
        <f t="shared" si="2"/>
        <v>-3.949999999999998E-2</v>
      </c>
      <c r="I18" s="18">
        <f t="shared" si="4"/>
        <v>0.32</v>
      </c>
      <c r="J18" s="18">
        <f t="shared" si="3"/>
        <v>5.9499999999999997E-2</v>
      </c>
    </row>
    <row r="19" spans="1:10" x14ac:dyDescent="0.3">
      <c r="A19" s="16">
        <v>0.38069999999999998</v>
      </c>
      <c r="D19" s="18">
        <v>18</v>
      </c>
      <c r="E19" s="18">
        <v>0.38069999999999998</v>
      </c>
      <c r="F19" s="18">
        <f t="shared" si="0"/>
        <v>0.36</v>
      </c>
      <c r="G19" s="18">
        <f t="shared" si="1"/>
        <v>0.38069999999999998</v>
      </c>
      <c r="H19" s="18">
        <f t="shared" si="2"/>
        <v>-2.0699999999999996E-2</v>
      </c>
      <c r="I19" s="18">
        <f t="shared" si="4"/>
        <v>0.34</v>
      </c>
      <c r="J19" s="18">
        <f t="shared" si="3"/>
        <v>4.0699999999999958E-2</v>
      </c>
    </row>
    <row r="20" spans="1:10" x14ac:dyDescent="0.3">
      <c r="A20" s="16">
        <v>0.4047</v>
      </c>
      <c r="D20" s="18">
        <v>19</v>
      </c>
      <c r="E20" s="18">
        <v>0.4047</v>
      </c>
      <c r="F20" s="18">
        <f t="shared" si="0"/>
        <v>0.38</v>
      </c>
      <c r="G20" s="18">
        <f t="shared" si="1"/>
        <v>0.4047</v>
      </c>
      <c r="H20" s="18">
        <f t="shared" si="2"/>
        <v>-2.47E-2</v>
      </c>
      <c r="I20" s="18">
        <f t="shared" si="4"/>
        <v>0.36</v>
      </c>
      <c r="J20" s="18">
        <f t="shared" si="3"/>
        <v>4.4700000000000017E-2</v>
      </c>
    </row>
    <row r="21" spans="1:10" x14ac:dyDescent="0.3">
      <c r="A21" s="16">
        <v>0.45660000000000001</v>
      </c>
      <c r="D21" s="18">
        <v>20</v>
      </c>
      <c r="E21" s="18">
        <v>0.45660000000000001</v>
      </c>
      <c r="F21" s="18">
        <f t="shared" si="0"/>
        <v>0.4</v>
      </c>
      <c r="G21" s="18">
        <f t="shared" si="1"/>
        <v>0.45660000000000001</v>
      </c>
      <c r="H21" s="18">
        <f t="shared" si="2"/>
        <v>-5.6599999999999984E-2</v>
      </c>
      <c r="I21" s="18">
        <f t="shared" si="4"/>
        <v>0.38</v>
      </c>
      <c r="J21" s="18">
        <f t="shared" si="3"/>
        <v>7.6600000000000001E-2</v>
      </c>
    </row>
    <row r="22" spans="1:10" x14ac:dyDescent="0.3">
      <c r="A22" s="16">
        <v>0.50949999999999995</v>
      </c>
      <c r="D22" s="18">
        <v>21</v>
      </c>
      <c r="E22" s="18">
        <v>0.50949999999999995</v>
      </c>
      <c r="F22" s="18">
        <f t="shared" si="0"/>
        <v>0.42</v>
      </c>
      <c r="G22" s="18">
        <f t="shared" si="1"/>
        <v>0.50949999999999995</v>
      </c>
      <c r="H22" s="18">
        <f t="shared" si="2"/>
        <v>-8.9499999999999968E-2</v>
      </c>
      <c r="I22" s="18">
        <f t="shared" si="4"/>
        <v>0.4</v>
      </c>
      <c r="J22" s="18">
        <f t="shared" si="3"/>
        <v>0.10949999999999993</v>
      </c>
    </row>
    <row r="23" spans="1:10" x14ac:dyDescent="0.3">
      <c r="A23" s="16">
        <v>0.51949999999999996</v>
      </c>
      <c r="D23" s="18">
        <v>22</v>
      </c>
      <c r="E23" s="18">
        <v>0.51949999999999996</v>
      </c>
      <c r="F23" s="18">
        <f t="shared" si="0"/>
        <v>0.44</v>
      </c>
      <c r="G23" s="18">
        <f t="shared" si="1"/>
        <v>0.51949999999999996</v>
      </c>
      <c r="H23" s="18">
        <f t="shared" si="2"/>
        <v>-7.949999999999996E-2</v>
      </c>
      <c r="I23" s="18">
        <f t="shared" si="4"/>
        <v>0.42</v>
      </c>
      <c r="J23" s="18">
        <f t="shared" si="3"/>
        <v>9.9499999999999977E-2</v>
      </c>
    </row>
    <row r="24" spans="1:10" x14ac:dyDescent="0.3">
      <c r="A24" s="16">
        <v>0.54800000000000004</v>
      </c>
      <c r="D24" s="18">
        <v>23</v>
      </c>
      <c r="E24" s="18">
        <v>0.54800000000000004</v>
      </c>
      <c r="F24" s="18">
        <f t="shared" si="0"/>
        <v>0.46</v>
      </c>
      <c r="G24" s="18">
        <f t="shared" si="1"/>
        <v>0.54800000000000004</v>
      </c>
      <c r="H24" s="18">
        <f t="shared" si="2"/>
        <v>-8.8000000000000023E-2</v>
      </c>
      <c r="I24" s="18">
        <f t="shared" si="4"/>
        <v>0.44</v>
      </c>
      <c r="J24" s="18">
        <f t="shared" si="3"/>
        <v>0.10800000000000004</v>
      </c>
    </row>
    <row r="25" spans="1:10" x14ac:dyDescent="0.3">
      <c r="A25" s="16">
        <v>0.56489999999999996</v>
      </c>
      <c r="D25" s="18">
        <v>24</v>
      </c>
      <c r="E25" s="18">
        <v>0.56489999999999996</v>
      </c>
      <c r="F25" s="18">
        <f t="shared" si="0"/>
        <v>0.48</v>
      </c>
      <c r="G25" s="18">
        <f t="shared" si="1"/>
        <v>0.56489999999999996</v>
      </c>
      <c r="H25" s="18">
        <f t="shared" si="2"/>
        <v>-8.4899999999999975E-2</v>
      </c>
      <c r="I25" s="18">
        <f t="shared" si="4"/>
        <v>0.46</v>
      </c>
      <c r="J25" s="18">
        <f t="shared" si="3"/>
        <v>0.10489999999999994</v>
      </c>
    </row>
    <row r="26" spans="1:10" x14ac:dyDescent="0.3">
      <c r="A26" s="16">
        <v>0.58240000000000003</v>
      </c>
      <c r="D26" s="18">
        <v>25</v>
      </c>
      <c r="E26" s="18">
        <v>0.58240000000000003</v>
      </c>
      <c r="F26" s="18">
        <f t="shared" si="0"/>
        <v>0.5</v>
      </c>
      <c r="G26" s="18">
        <f t="shared" si="1"/>
        <v>0.58240000000000003</v>
      </c>
      <c r="H26" s="18">
        <f t="shared" si="2"/>
        <v>-8.2400000000000029E-2</v>
      </c>
      <c r="I26" s="18">
        <f t="shared" si="4"/>
        <v>0.48</v>
      </c>
      <c r="J26" s="18">
        <f t="shared" si="3"/>
        <v>0.10240000000000005</v>
      </c>
    </row>
    <row r="27" spans="1:10" x14ac:dyDescent="0.3">
      <c r="A27" s="16">
        <v>0.61460000000000004</v>
      </c>
      <c r="D27" s="18">
        <v>26</v>
      </c>
      <c r="E27" s="18">
        <v>0.61460000000000004</v>
      </c>
      <c r="F27" s="18">
        <f t="shared" si="0"/>
        <v>0.52</v>
      </c>
      <c r="G27" s="18">
        <f t="shared" si="1"/>
        <v>0.61460000000000004</v>
      </c>
      <c r="H27" s="18">
        <f t="shared" si="2"/>
        <v>-9.4600000000000017E-2</v>
      </c>
      <c r="I27" s="18">
        <f t="shared" si="4"/>
        <v>0.5</v>
      </c>
      <c r="J27" s="18">
        <f t="shared" si="3"/>
        <v>0.11460000000000004</v>
      </c>
    </row>
    <row r="28" spans="1:10" x14ac:dyDescent="0.3">
      <c r="A28" s="16">
        <v>0.62419999999999998</v>
      </c>
      <c r="D28" s="18">
        <v>27</v>
      </c>
      <c r="E28" s="18">
        <v>0.62419999999999998</v>
      </c>
      <c r="F28" s="18">
        <f t="shared" si="0"/>
        <v>0.54</v>
      </c>
      <c r="G28" s="18">
        <f t="shared" si="1"/>
        <v>0.62419999999999998</v>
      </c>
      <c r="H28" s="18">
        <f t="shared" si="2"/>
        <v>-8.4199999999999942E-2</v>
      </c>
      <c r="I28" s="18">
        <f t="shared" si="4"/>
        <v>0.52</v>
      </c>
      <c r="J28" s="18">
        <f t="shared" si="3"/>
        <v>0.10419999999999996</v>
      </c>
    </row>
    <row r="29" spans="1:10" x14ac:dyDescent="0.3">
      <c r="A29" s="16">
        <v>0.65359999999999996</v>
      </c>
      <c r="D29" s="18">
        <v>28</v>
      </c>
      <c r="E29" s="18">
        <v>0.65359999999999996</v>
      </c>
      <c r="F29" s="18">
        <f t="shared" si="0"/>
        <v>0.56000000000000005</v>
      </c>
      <c r="G29" s="18">
        <f t="shared" si="1"/>
        <v>0.65359999999999996</v>
      </c>
      <c r="H29" s="18">
        <f t="shared" si="2"/>
        <v>-9.3599999999999905E-2</v>
      </c>
      <c r="I29" s="18">
        <f t="shared" si="4"/>
        <v>0.54</v>
      </c>
      <c r="J29" s="18">
        <f t="shared" si="3"/>
        <v>0.11359999999999992</v>
      </c>
    </row>
    <row r="30" spans="1:10" x14ac:dyDescent="0.3">
      <c r="A30" s="16">
        <v>0.65449999999999997</v>
      </c>
      <c r="D30" s="18">
        <v>29</v>
      </c>
      <c r="E30" s="18">
        <v>0.65449999999999997</v>
      </c>
      <c r="F30" s="18">
        <f t="shared" si="0"/>
        <v>0.57999999999999996</v>
      </c>
      <c r="G30" s="18">
        <f t="shared" si="1"/>
        <v>0.65449999999999997</v>
      </c>
      <c r="H30" s="18">
        <f t="shared" si="2"/>
        <v>-7.4500000000000011E-2</v>
      </c>
      <c r="I30" s="18">
        <f t="shared" si="4"/>
        <v>0.56000000000000005</v>
      </c>
      <c r="J30" s="18">
        <f t="shared" si="3"/>
        <v>9.4499999999999917E-2</v>
      </c>
    </row>
    <row r="31" spans="1:10" x14ac:dyDescent="0.3">
      <c r="A31" s="16">
        <v>0.65569999999999995</v>
      </c>
      <c r="D31" s="18">
        <v>30</v>
      </c>
      <c r="E31" s="18">
        <v>0.65569999999999995</v>
      </c>
      <c r="F31" s="18">
        <f t="shared" si="0"/>
        <v>0.6</v>
      </c>
      <c r="G31" s="18">
        <f t="shared" si="1"/>
        <v>0.65569999999999995</v>
      </c>
      <c r="H31" s="18">
        <f t="shared" si="2"/>
        <v>-5.5699999999999972E-2</v>
      </c>
      <c r="I31" s="18">
        <f t="shared" si="4"/>
        <v>0.57999999999999996</v>
      </c>
      <c r="J31" s="18">
        <f t="shared" si="3"/>
        <v>7.569999999999999E-2</v>
      </c>
    </row>
    <row r="32" spans="1:10" x14ac:dyDescent="0.3">
      <c r="A32" s="16">
        <v>0.6653</v>
      </c>
      <c r="D32" s="18">
        <v>31</v>
      </c>
      <c r="E32" s="18">
        <v>0.6653</v>
      </c>
      <c r="F32" s="18">
        <f t="shared" si="0"/>
        <v>0.62</v>
      </c>
      <c r="G32" s="18">
        <f t="shared" si="1"/>
        <v>0.6653</v>
      </c>
      <c r="H32" s="18">
        <f t="shared" si="2"/>
        <v>-4.5300000000000007E-2</v>
      </c>
      <c r="I32" s="18">
        <f t="shared" si="4"/>
        <v>0.6</v>
      </c>
      <c r="J32" s="18">
        <f t="shared" si="3"/>
        <v>6.5300000000000025E-2</v>
      </c>
    </row>
    <row r="33" spans="1:10" x14ac:dyDescent="0.3">
      <c r="A33" s="16">
        <v>0.67230000000000001</v>
      </c>
      <c r="D33" s="18">
        <v>32</v>
      </c>
      <c r="E33" s="18">
        <v>0.67230000000000001</v>
      </c>
      <c r="F33" s="18">
        <f t="shared" si="0"/>
        <v>0.64</v>
      </c>
      <c r="G33" s="18">
        <f t="shared" si="1"/>
        <v>0.67230000000000001</v>
      </c>
      <c r="H33" s="18">
        <f t="shared" si="2"/>
        <v>-3.2299999999999995E-2</v>
      </c>
      <c r="I33" s="18">
        <f t="shared" si="4"/>
        <v>0.62</v>
      </c>
      <c r="J33" s="18">
        <f t="shared" si="3"/>
        <v>5.2300000000000013E-2</v>
      </c>
    </row>
    <row r="34" spans="1:10" x14ac:dyDescent="0.3">
      <c r="A34" s="16">
        <v>0.69640000000000002</v>
      </c>
      <c r="D34" s="18">
        <v>33</v>
      </c>
      <c r="E34" s="18">
        <v>0.69640000000000002</v>
      </c>
      <c r="F34" s="18">
        <f t="shared" si="0"/>
        <v>0.66</v>
      </c>
      <c r="G34" s="18">
        <f t="shared" si="1"/>
        <v>0.69640000000000002</v>
      </c>
      <c r="H34" s="18">
        <f t="shared" si="2"/>
        <v>-3.6399999999999988E-2</v>
      </c>
      <c r="I34" s="18">
        <f t="shared" si="4"/>
        <v>0.64</v>
      </c>
      <c r="J34" s="18">
        <f t="shared" si="3"/>
        <v>5.6400000000000006E-2</v>
      </c>
    </row>
    <row r="35" spans="1:10" x14ac:dyDescent="0.3">
      <c r="A35" s="16">
        <v>0.75509999999999999</v>
      </c>
      <c r="D35" s="18">
        <v>34</v>
      </c>
      <c r="E35" s="18">
        <v>0.75509999999999999</v>
      </c>
      <c r="F35" s="18">
        <f t="shared" si="0"/>
        <v>0.68</v>
      </c>
      <c r="G35" s="18">
        <f t="shared" si="1"/>
        <v>0.75509999999999999</v>
      </c>
      <c r="H35" s="18">
        <f t="shared" si="2"/>
        <v>-7.5099999999999945E-2</v>
      </c>
      <c r="I35" s="18">
        <f t="shared" si="4"/>
        <v>0.66</v>
      </c>
      <c r="J35" s="18">
        <f t="shared" si="3"/>
        <v>9.5099999999999962E-2</v>
      </c>
    </row>
    <row r="36" spans="1:10" x14ac:dyDescent="0.3">
      <c r="A36" s="16">
        <v>0.78639999999999999</v>
      </c>
      <c r="D36" s="18">
        <v>35</v>
      </c>
      <c r="E36" s="18">
        <v>0.78639999999999999</v>
      </c>
      <c r="F36" s="18">
        <f t="shared" si="0"/>
        <v>0.7</v>
      </c>
      <c r="G36" s="18">
        <f t="shared" si="1"/>
        <v>0.78639999999999999</v>
      </c>
      <c r="H36" s="18">
        <f t="shared" si="2"/>
        <v>-8.6400000000000032E-2</v>
      </c>
      <c r="I36" s="18">
        <f t="shared" si="4"/>
        <v>0.68</v>
      </c>
      <c r="J36" s="18">
        <f t="shared" si="3"/>
        <v>0.10639999999999994</v>
      </c>
    </row>
    <row r="37" spans="1:10" x14ac:dyDescent="0.3">
      <c r="A37" s="16">
        <v>0.8075</v>
      </c>
      <c r="D37" s="18">
        <v>36</v>
      </c>
      <c r="E37" s="18">
        <v>0.8075</v>
      </c>
      <c r="F37" s="18">
        <f t="shared" si="0"/>
        <v>0.72</v>
      </c>
      <c r="G37" s="18">
        <f t="shared" si="1"/>
        <v>0.8075</v>
      </c>
      <c r="H37" s="18">
        <f t="shared" si="2"/>
        <v>-8.7500000000000022E-2</v>
      </c>
      <c r="I37" s="18">
        <f t="shared" si="4"/>
        <v>0.7</v>
      </c>
      <c r="J37" s="18">
        <f t="shared" si="3"/>
        <v>0.10750000000000004</v>
      </c>
    </row>
    <row r="38" spans="1:10" x14ac:dyDescent="0.3">
      <c r="A38" s="16">
        <v>0.83640000000000003</v>
      </c>
      <c r="D38" s="18">
        <v>37</v>
      </c>
      <c r="E38" s="18">
        <v>0.83640000000000003</v>
      </c>
      <c r="F38" s="18">
        <f t="shared" si="0"/>
        <v>0.74</v>
      </c>
      <c r="G38" s="18">
        <f t="shared" si="1"/>
        <v>0.83640000000000003</v>
      </c>
      <c r="H38" s="18">
        <f t="shared" si="2"/>
        <v>-9.6400000000000041E-2</v>
      </c>
      <c r="I38" s="18">
        <f t="shared" si="4"/>
        <v>0.72</v>
      </c>
      <c r="J38" s="18">
        <f t="shared" si="3"/>
        <v>0.11640000000000006</v>
      </c>
    </row>
    <row r="39" spans="1:10" x14ac:dyDescent="0.3">
      <c r="A39" s="16">
        <v>0.84199999999999997</v>
      </c>
      <c r="D39" s="18">
        <v>38</v>
      </c>
      <c r="E39" s="18">
        <v>0.84199999999999997</v>
      </c>
      <c r="F39" s="18">
        <f t="shared" si="0"/>
        <v>0.76</v>
      </c>
      <c r="G39" s="18">
        <f t="shared" si="1"/>
        <v>0.84199999999999997</v>
      </c>
      <c r="H39" s="18">
        <f t="shared" si="2"/>
        <v>-8.1999999999999962E-2</v>
      </c>
      <c r="I39" s="18">
        <f t="shared" si="4"/>
        <v>0.74</v>
      </c>
      <c r="J39" s="18">
        <f t="shared" si="3"/>
        <v>0.10199999999999998</v>
      </c>
    </row>
    <row r="40" spans="1:10" x14ac:dyDescent="0.3">
      <c r="A40" s="16">
        <v>0.84689999999999999</v>
      </c>
      <c r="D40" s="18">
        <v>39</v>
      </c>
      <c r="E40" s="18">
        <v>0.84689999999999999</v>
      </c>
      <c r="F40" s="18">
        <f t="shared" si="0"/>
        <v>0.78</v>
      </c>
      <c r="G40" s="18">
        <f t="shared" si="1"/>
        <v>0.84689999999999999</v>
      </c>
      <c r="H40" s="18">
        <f t="shared" si="2"/>
        <v>-6.6899999999999959E-2</v>
      </c>
      <c r="I40" s="18">
        <f t="shared" si="4"/>
        <v>0.76</v>
      </c>
      <c r="J40" s="18">
        <f t="shared" si="3"/>
        <v>8.6899999999999977E-2</v>
      </c>
    </row>
    <row r="41" spans="1:10" x14ac:dyDescent="0.3">
      <c r="A41" s="16">
        <v>0.8589</v>
      </c>
      <c r="D41" s="18">
        <v>40</v>
      </c>
      <c r="E41" s="18">
        <v>0.8589</v>
      </c>
      <c r="F41" s="18">
        <f t="shared" si="0"/>
        <v>0.8</v>
      </c>
      <c r="G41" s="18">
        <f t="shared" si="1"/>
        <v>0.8589</v>
      </c>
      <c r="H41" s="18">
        <f t="shared" si="2"/>
        <v>-5.8899999999999952E-2</v>
      </c>
      <c r="I41" s="18">
        <f t="shared" si="4"/>
        <v>0.78</v>
      </c>
      <c r="J41" s="18">
        <f t="shared" si="3"/>
        <v>7.889999999999997E-2</v>
      </c>
    </row>
    <row r="42" spans="1:10" x14ac:dyDescent="0.3">
      <c r="A42" s="16">
        <v>0.86990000000000001</v>
      </c>
      <c r="D42" s="18">
        <v>41</v>
      </c>
      <c r="E42" s="18">
        <v>0.86990000000000001</v>
      </c>
      <c r="F42" s="18">
        <f t="shared" si="0"/>
        <v>0.82</v>
      </c>
      <c r="G42" s="18">
        <f t="shared" si="1"/>
        <v>0.86990000000000001</v>
      </c>
      <c r="H42" s="18">
        <f t="shared" si="2"/>
        <v>-4.9900000000000055E-2</v>
      </c>
      <c r="I42" s="18">
        <f t="shared" si="4"/>
        <v>0.8</v>
      </c>
      <c r="J42" s="18">
        <f t="shared" si="3"/>
        <v>6.9899999999999962E-2</v>
      </c>
    </row>
    <row r="43" spans="1:10" x14ac:dyDescent="0.3">
      <c r="A43" s="16">
        <v>0.90580000000000005</v>
      </c>
      <c r="D43" s="18">
        <v>42</v>
      </c>
      <c r="E43" s="18">
        <v>0.90580000000000005</v>
      </c>
      <c r="F43" s="18">
        <f t="shared" si="0"/>
        <v>0.84</v>
      </c>
      <c r="G43" s="18">
        <f t="shared" si="1"/>
        <v>0.90580000000000005</v>
      </c>
      <c r="H43" s="18">
        <f t="shared" si="2"/>
        <v>-6.5800000000000081E-2</v>
      </c>
      <c r="I43" s="18">
        <f t="shared" si="4"/>
        <v>0.82</v>
      </c>
      <c r="J43" s="18">
        <f t="shared" si="3"/>
        <v>8.5800000000000098E-2</v>
      </c>
    </row>
    <row r="44" spans="1:10" x14ac:dyDescent="0.3">
      <c r="A44" s="16">
        <v>0.90839999999999999</v>
      </c>
      <c r="D44" s="18">
        <v>43</v>
      </c>
      <c r="E44" s="18">
        <v>0.90839999999999999</v>
      </c>
      <c r="F44" s="18">
        <f t="shared" si="0"/>
        <v>0.86</v>
      </c>
      <c r="G44" s="18">
        <f t="shared" si="1"/>
        <v>0.90839999999999999</v>
      </c>
      <c r="H44" s="18">
        <f t="shared" si="2"/>
        <v>-4.8399999999999999E-2</v>
      </c>
      <c r="I44" s="18">
        <f t="shared" si="4"/>
        <v>0.84</v>
      </c>
      <c r="J44" s="18">
        <f t="shared" si="3"/>
        <v>6.8400000000000016E-2</v>
      </c>
    </row>
    <row r="45" spans="1:10" x14ac:dyDescent="0.3">
      <c r="A45" s="16">
        <v>0.93759999999999999</v>
      </c>
      <c r="D45" s="18">
        <v>44</v>
      </c>
      <c r="E45" s="18">
        <v>0.93759999999999999</v>
      </c>
      <c r="F45" s="18">
        <f t="shared" si="0"/>
        <v>0.88</v>
      </c>
      <c r="G45" s="18">
        <f t="shared" si="1"/>
        <v>0.93759999999999999</v>
      </c>
      <c r="H45" s="18">
        <f t="shared" si="2"/>
        <v>-5.7599999999999985E-2</v>
      </c>
      <c r="I45" s="18">
        <f t="shared" si="4"/>
        <v>0.86</v>
      </c>
      <c r="J45" s="18">
        <f t="shared" si="3"/>
        <v>7.7600000000000002E-2</v>
      </c>
    </row>
    <row r="46" spans="1:10" x14ac:dyDescent="0.3">
      <c r="A46" s="16">
        <v>0.94620000000000004</v>
      </c>
      <c r="D46" s="18">
        <v>45</v>
      </c>
      <c r="E46" s="18">
        <v>0.94620000000000004</v>
      </c>
      <c r="F46" s="18">
        <f t="shared" si="0"/>
        <v>0.9</v>
      </c>
      <c r="G46" s="18">
        <f t="shared" si="1"/>
        <v>0.94620000000000004</v>
      </c>
      <c r="H46" s="18">
        <f t="shared" si="2"/>
        <v>-4.6200000000000019E-2</v>
      </c>
      <c r="I46" s="18">
        <f t="shared" si="4"/>
        <v>0.88</v>
      </c>
      <c r="J46" s="18">
        <f t="shared" si="3"/>
        <v>6.6200000000000037E-2</v>
      </c>
    </row>
    <row r="47" spans="1:10" x14ac:dyDescent="0.3">
      <c r="A47" s="16">
        <v>0.9496</v>
      </c>
      <c r="D47" s="18">
        <v>46</v>
      </c>
      <c r="E47" s="18">
        <v>0.9496</v>
      </c>
      <c r="F47" s="18">
        <f t="shared" si="0"/>
        <v>0.92</v>
      </c>
      <c r="G47" s="18">
        <f t="shared" si="1"/>
        <v>0.9496</v>
      </c>
      <c r="H47" s="18">
        <f t="shared" si="2"/>
        <v>-2.959999999999996E-2</v>
      </c>
      <c r="I47" s="18">
        <f t="shared" si="4"/>
        <v>0.9</v>
      </c>
      <c r="J47" s="18">
        <f t="shared" si="3"/>
        <v>4.9599999999999977E-2</v>
      </c>
    </row>
    <row r="48" spans="1:10" x14ac:dyDescent="0.3">
      <c r="A48" s="16">
        <v>0.95369999999999999</v>
      </c>
      <c r="D48" s="18">
        <v>47</v>
      </c>
      <c r="E48" s="18">
        <v>0.95369999999999999</v>
      </c>
      <c r="F48" s="18">
        <f t="shared" si="0"/>
        <v>0.94</v>
      </c>
      <c r="G48" s="18">
        <f t="shared" si="1"/>
        <v>0.95369999999999999</v>
      </c>
      <c r="H48" s="18">
        <f t="shared" si="2"/>
        <v>-1.3700000000000045E-2</v>
      </c>
      <c r="I48" s="18">
        <f t="shared" si="4"/>
        <v>0.92</v>
      </c>
      <c r="J48" s="18">
        <f t="shared" si="3"/>
        <v>3.3699999999999952E-2</v>
      </c>
    </row>
    <row r="49" spans="1:12" x14ac:dyDescent="0.3">
      <c r="A49" s="16">
        <v>0.95830000000000004</v>
      </c>
      <c r="D49" s="18">
        <v>48</v>
      </c>
      <c r="E49" s="18">
        <v>0.95830000000000004</v>
      </c>
      <c r="F49" s="18">
        <f t="shared" si="0"/>
        <v>0.96</v>
      </c>
      <c r="G49" s="18">
        <f t="shared" si="1"/>
        <v>0.95830000000000004</v>
      </c>
      <c r="H49" s="18">
        <f t="shared" si="2"/>
        <v>1.6999999999999238E-3</v>
      </c>
      <c r="I49" s="18">
        <f t="shared" si="4"/>
        <v>0.94</v>
      </c>
      <c r="J49" s="18">
        <f t="shared" si="3"/>
        <v>1.8300000000000094E-2</v>
      </c>
    </row>
    <row r="50" spans="1:12" x14ac:dyDescent="0.3">
      <c r="A50" s="16">
        <v>0.96719999999999995</v>
      </c>
      <c r="D50" s="18">
        <v>49</v>
      </c>
      <c r="E50" s="18">
        <v>0.96719999999999995</v>
      </c>
      <c r="F50" s="18">
        <f t="shared" si="0"/>
        <v>0.98</v>
      </c>
      <c r="G50" s="18">
        <f t="shared" si="1"/>
        <v>0.96719999999999995</v>
      </c>
      <c r="H50" s="18">
        <f t="shared" si="2"/>
        <v>1.2800000000000034E-2</v>
      </c>
      <c r="I50" s="18">
        <f t="shared" si="4"/>
        <v>0.96</v>
      </c>
      <c r="J50" s="18">
        <f t="shared" si="3"/>
        <v>7.1999999999999842E-3</v>
      </c>
    </row>
    <row r="51" spans="1:12" x14ac:dyDescent="0.3">
      <c r="A51" s="16">
        <v>0.98040000000000005</v>
      </c>
      <c r="D51" s="18">
        <v>50</v>
      </c>
      <c r="E51" s="18">
        <v>0.98040000000000005</v>
      </c>
      <c r="F51" s="18">
        <f t="shared" si="0"/>
        <v>1</v>
      </c>
      <c r="G51" s="18">
        <f t="shared" si="1"/>
        <v>0.98040000000000005</v>
      </c>
      <c r="H51" s="18">
        <f t="shared" si="2"/>
        <v>1.9599999999999951E-2</v>
      </c>
      <c r="I51" s="18">
        <f t="shared" si="4"/>
        <v>0.98</v>
      </c>
      <c r="J51" s="18">
        <f t="shared" si="3"/>
        <v>4.0000000000006697E-4</v>
      </c>
    </row>
    <row r="52" spans="1:12" x14ac:dyDescent="0.3">
      <c r="D52" s="18"/>
      <c r="E52" s="18"/>
      <c r="F52" s="18"/>
      <c r="G52" s="25" t="s">
        <v>49</v>
      </c>
      <c r="H52" s="25">
        <f>MAX(H2:H51)</f>
        <v>1.9599999999999951E-2</v>
      </c>
      <c r="I52" s="26" t="s">
        <v>50</v>
      </c>
      <c r="J52" s="26">
        <f>MAX(J2:J51)</f>
        <v>0.15720000000000001</v>
      </c>
    </row>
    <row r="53" spans="1:12" ht="14.5" thickBot="1" x14ac:dyDescent="0.35">
      <c r="H53" s="27" t="s">
        <v>32</v>
      </c>
      <c r="I53" s="28">
        <f>MAX(H52,J52)</f>
        <v>0.15720000000000001</v>
      </c>
    </row>
    <row r="54" spans="1:12" ht="14.5" thickBot="1" x14ac:dyDescent="0.35">
      <c r="H54" s="32" t="s">
        <v>56</v>
      </c>
      <c r="I54" s="33">
        <f>1.36/SQRT(50)</f>
        <v>0.19233304448274094</v>
      </c>
    </row>
    <row r="57" spans="1:12" ht="14.5" thickBot="1" x14ac:dyDescent="0.35"/>
    <row r="58" spans="1:12" x14ac:dyDescent="0.3">
      <c r="G58" s="53" t="s">
        <v>51</v>
      </c>
      <c r="H58" s="54"/>
      <c r="I58" s="54"/>
      <c r="J58" s="54"/>
      <c r="K58" s="54"/>
      <c r="L58" s="55"/>
    </row>
    <row r="59" spans="1:12" ht="14.5" thickBot="1" x14ac:dyDescent="0.35">
      <c r="G59" s="56" t="s">
        <v>57</v>
      </c>
      <c r="H59" s="57"/>
      <c r="I59" s="57"/>
      <c r="J59" s="57"/>
      <c r="K59" s="57"/>
      <c r="L59" s="58"/>
    </row>
  </sheetData>
  <mergeCells count="2">
    <mergeCell ref="G58:L58"/>
    <mergeCell ref="G59:L59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C15" sqref="C15"/>
    </sheetView>
  </sheetViews>
  <sheetFormatPr defaultRowHeight="14" x14ac:dyDescent="0.3"/>
  <cols>
    <col min="1" max="16384" width="8.6640625" style="60"/>
  </cols>
  <sheetData>
    <row r="1" spans="1:8" x14ac:dyDescent="0.3">
      <c r="A1" s="59" t="s">
        <v>58</v>
      </c>
      <c r="B1" s="59" t="s">
        <v>59</v>
      </c>
      <c r="C1" s="59"/>
      <c r="D1" s="59" t="s">
        <v>21</v>
      </c>
      <c r="E1" s="59"/>
      <c r="F1" s="59"/>
      <c r="G1" s="59"/>
      <c r="H1" s="59"/>
    </row>
    <row r="2" spans="1:8" x14ac:dyDescent="0.3">
      <c r="A2" s="59">
        <v>0</v>
      </c>
      <c r="B2" s="59">
        <v>0.3</v>
      </c>
      <c r="C2" s="59">
        <v>0</v>
      </c>
      <c r="D2" s="59">
        <f>B2</f>
        <v>0.3</v>
      </c>
      <c r="E2" s="59"/>
      <c r="F2" s="59"/>
      <c r="G2" s="59"/>
      <c r="H2" s="59"/>
    </row>
    <row r="3" spans="1:8" x14ac:dyDescent="0.3">
      <c r="A3" s="59">
        <v>1</v>
      </c>
      <c r="B3" s="59">
        <v>0.2</v>
      </c>
      <c r="C3" s="59">
        <f>D2</f>
        <v>0.3</v>
      </c>
      <c r="D3" s="59">
        <f>D2+B3</f>
        <v>0.5</v>
      </c>
      <c r="E3" s="59"/>
      <c r="F3" s="59"/>
      <c r="G3" s="59"/>
      <c r="H3" s="59"/>
    </row>
    <row r="4" spans="1:8" x14ac:dyDescent="0.3">
      <c r="A4" s="59">
        <v>2</v>
      </c>
      <c r="B4" s="59">
        <v>0.2</v>
      </c>
      <c r="C4" s="59">
        <f>D3</f>
        <v>0.5</v>
      </c>
      <c r="D4" s="59">
        <f>D3+B4</f>
        <v>0.7</v>
      </c>
      <c r="E4" s="59"/>
      <c r="F4" s="59"/>
      <c r="G4" s="59"/>
      <c r="H4" s="59"/>
    </row>
    <row r="5" spans="1:8" x14ac:dyDescent="0.3">
      <c r="A5" s="59">
        <v>3</v>
      </c>
      <c r="B5" s="59">
        <v>0.1</v>
      </c>
      <c r="C5" s="59">
        <f>D4</f>
        <v>0.7</v>
      </c>
      <c r="D5" s="59">
        <f>D4+B5</f>
        <v>0.79999999999999993</v>
      </c>
      <c r="E5" s="59"/>
      <c r="F5" s="59"/>
      <c r="G5" s="59"/>
      <c r="H5" s="59"/>
    </row>
    <row r="6" spans="1:8" x14ac:dyDescent="0.3">
      <c r="A6" s="59">
        <v>4</v>
      </c>
      <c r="B6" s="59">
        <v>0.2</v>
      </c>
      <c r="C6" s="59">
        <f>D5</f>
        <v>0.79999999999999993</v>
      </c>
      <c r="D6" s="59">
        <f>D5+B6</f>
        <v>1</v>
      </c>
      <c r="E6" s="59"/>
      <c r="F6" s="59"/>
      <c r="G6" s="59"/>
      <c r="H6" s="59"/>
    </row>
    <row r="7" spans="1:8" x14ac:dyDescent="0.3">
      <c r="A7" s="59"/>
      <c r="B7" s="59"/>
      <c r="C7" s="59"/>
      <c r="D7" s="59"/>
      <c r="E7" s="59"/>
      <c r="F7" s="59"/>
      <c r="G7" s="59"/>
      <c r="H7" s="59"/>
    </row>
    <row r="8" spans="1:8" x14ac:dyDescent="0.3">
      <c r="A8" s="59"/>
      <c r="B8" s="59"/>
      <c r="C8" s="59"/>
      <c r="D8" s="59"/>
      <c r="E8" s="59"/>
      <c r="F8" s="59"/>
      <c r="G8" s="59"/>
      <c r="H8" s="59"/>
    </row>
    <row r="9" spans="1:8" x14ac:dyDescent="0.3">
      <c r="A9" s="59"/>
      <c r="B9" s="59"/>
      <c r="C9" s="59"/>
      <c r="D9" s="59"/>
      <c r="E9" s="59"/>
      <c r="F9" s="59"/>
      <c r="G9" s="59"/>
      <c r="H9" s="59"/>
    </row>
    <row r="10" spans="1:8" ht="15.5" x14ac:dyDescent="0.35">
      <c r="A10" s="59"/>
      <c r="B10" s="59"/>
      <c r="C10" s="59"/>
      <c r="D10" s="59"/>
      <c r="E10" s="59" t="s">
        <v>60</v>
      </c>
      <c r="F10" s="61">
        <v>0.2379</v>
      </c>
      <c r="G10" s="59" t="s">
        <v>61</v>
      </c>
      <c r="H10" s="59">
        <f>IF(F10&gt;0.8,4,IF(F10&gt;0.7,3,IF(F10&gt;0.5,2,IF(F10&gt;0.3,1,0))))</f>
        <v>0</v>
      </c>
    </row>
    <row r="11" spans="1:8" ht="15.5" x14ac:dyDescent="0.35">
      <c r="A11" s="59"/>
      <c r="B11" s="59"/>
      <c r="C11" s="59"/>
      <c r="D11" s="59"/>
      <c r="E11" s="59" t="s">
        <v>62</v>
      </c>
      <c r="F11" s="61">
        <v>0.75509999999999999</v>
      </c>
      <c r="G11" s="59" t="s">
        <v>63</v>
      </c>
      <c r="H11" s="59">
        <f t="shared" ref="H11:H14" si="0">IF(F11&gt;0.8,4,IF(F11&gt;0.7,3,IF(F11&gt;0.5,2,IF(F11&gt;0.3,1,0))))</f>
        <v>3</v>
      </c>
    </row>
    <row r="12" spans="1:8" ht="15.5" x14ac:dyDescent="0.35">
      <c r="A12" s="59"/>
      <c r="B12" s="59"/>
      <c r="C12" s="59"/>
      <c r="D12" s="59"/>
      <c r="E12" s="59" t="s">
        <v>64</v>
      </c>
      <c r="F12" s="61">
        <v>0.2989</v>
      </c>
      <c r="G12" s="59" t="s">
        <v>65</v>
      </c>
      <c r="H12" s="59">
        <f t="shared" si="0"/>
        <v>0</v>
      </c>
    </row>
    <row r="13" spans="1:8" ht="15.5" x14ac:dyDescent="0.35">
      <c r="A13" s="59"/>
      <c r="B13" s="59"/>
      <c r="C13" s="59"/>
      <c r="D13" s="59"/>
      <c r="E13" s="59" t="s">
        <v>66</v>
      </c>
      <c r="F13" s="61">
        <v>0.247</v>
      </c>
      <c r="G13" s="59" t="s">
        <v>67</v>
      </c>
      <c r="H13" s="59">
        <f t="shared" si="0"/>
        <v>0</v>
      </c>
    </row>
    <row r="14" spans="1:8" ht="15.5" x14ac:dyDescent="0.35">
      <c r="E14" s="59" t="s">
        <v>68</v>
      </c>
      <c r="F14" s="61">
        <v>0.32369999999999999</v>
      </c>
      <c r="G14" s="59" t="s">
        <v>69</v>
      </c>
      <c r="H14" s="59">
        <f t="shared" si="0"/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Q1</vt:lpstr>
      <vt:lpstr>Q8 Chi2(k=3)</vt:lpstr>
      <vt:lpstr>Q8 KS</vt:lpstr>
      <vt:lpstr>Q9 Chi</vt:lpstr>
      <vt:lpstr>Q9 K-S</vt:lpstr>
      <vt:lpstr>Q10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2020-03-08T08:29:42Z</dcterms:modified>
</cp:coreProperties>
</file>